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Cronograma Mensal" sheetId="2" r:id="rId2"/>
    <sheet name="Resumo" sheetId="3" r:id="rId3"/>
  </sheets>
  <externalReferences>
    <externalReference r:id="rId6"/>
  </externalReferences>
  <definedNames>
    <definedName name="_xlnm._FilterDatabase" localSheetId="0" hidden="1">'Orçamento'!$A$14:$I$61</definedName>
    <definedName name="_xlnm._FilterDatabase" localSheetId="2" hidden="1">'Resumo'!$A$15:$D$24</definedName>
    <definedName name="_xlfn.IFERROR" hidden="1">#NAME?</definedName>
    <definedName name="_xlfn_IFERROR">NA()</definedName>
    <definedName name="_xlnm_Print_Area_1">'Orçamento'!$A$1:$I$53</definedName>
    <definedName name="_xlnm_Print_Area_2">#REF!</definedName>
    <definedName name="_xlnm_Print_Area_3">'Resumo'!$A$1:$D$37</definedName>
    <definedName name="_xlnm_Print_Area_4" localSheetId="1">'Cronograma Mensal'!$A$1:$F$42</definedName>
    <definedName name="_xlnm_Print_Area_4">#REF!</definedName>
    <definedName name="_xlnm_Print_Titles_1">'Orçamento'!$1:$14</definedName>
    <definedName name="_xlnm_Print_Titles_2">#REF!</definedName>
    <definedName name="_xlnm_Print_Titles_3">'Resumo'!$1:$15</definedName>
    <definedName name="_xlnm.Print_Area" localSheetId="1">'Cronograma Mensal'!$A$1:$F$48</definedName>
    <definedName name="_xlnm.Print_Area" localSheetId="0">'Orçamento'!$A$1:$I$61</definedName>
    <definedName name="_xlnm.Print_Area" localSheetId="2">'Resumo'!$A$1:$D$43</definedName>
    <definedName name="Excel_BuiltIn__FilterDatabase" localSheetId="0">'Orçamento'!#REF!</definedName>
    <definedName name="Excel_BuiltIn_Print_Area" localSheetId="0">'Orçamento'!$A$1:$I$55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'Orçamento'!$14:$14</definedName>
    <definedName name="_xlnm.Print_Titles" localSheetId="2">'Resumo'!$1:$15</definedName>
    <definedName name="Z_2483EC8A_7597_461B_9CFC_2FA94ACA4DFB_.wvu.FilterData" localSheetId="0" hidden="1">'Orçamento'!$A$14:$I$55</definedName>
    <definedName name="Z_29968698_A86A_456F_9240_BB3FE00129DB__wvu_FilterData" localSheetId="0">'Orçamento'!$A$14:$I$55</definedName>
    <definedName name="Z_30999B9E_2E65_4663_976F_9A54CE05102E__wvu_FilterData" localSheetId="0">'Orçamento'!$A$14:$I$55</definedName>
    <definedName name="Z_30999B9E_2E65_4663_976F_9A54CE05102E__wvu_PrintArea" localSheetId="1">'Cronograma Mensal'!$A$1:$F$48</definedName>
    <definedName name="Z_30999B9E_2E65_4663_976F_9A54CE05102E__wvu_PrintArea" localSheetId="0">'Orçamento'!$A$1:$I$61</definedName>
    <definedName name="Z_30999B9E_2E65_4663_976F_9A54CE05102E__wvu_PrintArea" localSheetId="2">'Resumo'!$A$1:$D$37</definedName>
    <definedName name="Z_30999B9E_2E65_4663_976F_9A54CE05102E__wvu_PrintTitles" localSheetId="0">'Orçamento'!$1:$14</definedName>
    <definedName name="Z_30999B9E_2E65_4663_976F_9A54CE05102E__wvu_PrintTitles" localSheetId="2">'Resumo'!$1:$15</definedName>
    <definedName name="Z_37FA8F07_9D7A_418D_BC30_0AE0C3739A19__wvu_FilterData" localSheetId="0">'Orçamento'!$A$14:$I$53</definedName>
    <definedName name="Z_37FA8F07_9D7A_418D_BC30_0AE0C3739A19__wvu_PrintArea" localSheetId="1">'Cronograma Mensal'!$A$1:$F$48</definedName>
    <definedName name="Z_37FA8F07_9D7A_418D_BC30_0AE0C3739A19__wvu_PrintArea" localSheetId="2">'Resumo'!$A$1:$D$37</definedName>
    <definedName name="Z_37FA8F07_9D7A_418D_BC30_0AE0C3739A19__wvu_PrintTitles" localSheetId="2">'Resumo'!$1:$15</definedName>
    <definedName name="Z_3B8348FD_7A00_44FD_ACF5_E6A19592872E_.wvu.Cols" localSheetId="1" hidden="1">'Cronograma Mensal'!$E:$F</definedName>
    <definedName name="Z_3B8348FD_7A00_44FD_ACF5_E6A19592872E_.wvu.Cols" localSheetId="0" hidden="1">'Orçamento'!$C:$C</definedName>
    <definedName name="Z_3B8348FD_7A00_44FD_ACF5_E6A19592872E_.wvu.FilterData" localSheetId="0" hidden="1">'Orçamento'!$A$14:$I$55</definedName>
    <definedName name="Z_3B8348FD_7A00_44FD_ACF5_E6A19592872E_.wvu.PrintArea" localSheetId="1" hidden="1">'Cronograma Mensal'!$A$1:$F$49</definedName>
    <definedName name="Z_3B8348FD_7A00_44FD_ACF5_E6A19592872E_.wvu.PrintArea" localSheetId="0" hidden="1">'Orçamento'!$A$1:$I$61</definedName>
    <definedName name="Z_3B8348FD_7A00_44FD_ACF5_E6A19592872E_.wvu.PrintArea" localSheetId="2" hidden="1">'Resumo'!$A$1:$D$37</definedName>
    <definedName name="Z_3B8348FD_7A00_44FD_ACF5_E6A19592872E_.wvu.PrintTitles" localSheetId="1" hidden="1">'Cronograma Mensal'!$A:$D</definedName>
    <definedName name="Z_3B8348FD_7A00_44FD_ACF5_E6A19592872E_.wvu.PrintTitles" localSheetId="0" hidden="1">'Orçamento'!$14:$14</definedName>
    <definedName name="Z_3B8348FD_7A00_44FD_ACF5_E6A19592872E_.wvu.PrintTitles" localSheetId="2" hidden="1">'Resumo'!$1:$15</definedName>
    <definedName name="Z_50160325_FDD6_4995_897D_2F4F0C6430EC__wvu_FilterData" localSheetId="0">'Orçamento'!$A$14:$I$53</definedName>
    <definedName name="Z_50160325_FDD6_4995_897D_2F4F0C6430EC__wvu_PrintArea" localSheetId="1">'Cronograma Mensal'!$A$1:$F$48</definedName>
    <definedName name="Z_50160325_FDD6_4995_897D_2F4F0C6430EC__wvu_PrintArea" localSheetId="0">'Orçamento'!$A$1:$I$61</definedName>
    <definedName name="Z_50160325_FDD6_4995_897D_2F4F0C6430EC__wvu_PrintArea" localSheetId="2">'Resumo'!$A$1:$D$37</definedName>
    <definedName name="Z_50160325_FDD6_4995_897D_2F4F0C6430EC__wvu_PrintTitles" localSheetId="0">'Orçamento'!$1:$14</definedName>
    <definedName name="Z_50160325_FDD6_4995_897D_2F4F0C6430EC__wvu_PrintTitles" localSheetId="2">'Resumo'!$1:$15</definedName>
    <definedName name="Z_51679F6D_52C9_495E_8CE0_A4AA589D4632__wvu_FilterData" localSheetId="0">'Orçamento'!$A$14:$I$53</definedName>
    <definedName name="Z_65A89EDC_E2EF_4E49_9370_82AFDB881213__wvu_FilterData" localSheetId="0">'Orçamento'!$A$14:$I$53</definedName>
    <definedName name="Z_8EC65F00_94CE_4AAC_901F_0F1A78C19FA2__wvu_FilterData" localSheetId="0">'Orçamento'!$A$14:$I$53</definedName>
    <definedName name="Z_B535EED3_096A_4559_AE37_6359A35C71B4_.wvu.Cols" localSheetId="1" hidden="1">'Cronograma Mensal'!$E:$F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'Orçamento'!$A$14:$I$55</definedName>
    <definedName name="Z_B535EED3_096A_4559_AE37_6359A35C71B4_.wvu.PrintArea" localSheetId="1" hidden="1">'Cronograma Mensal'!$A$1:$F$49</definedName>
    <definedName name="Z_B535EED3_096A_4559_AE37_6359A35C71B4_.wvu.PrintArea" localSheetId="0" hidden="1">'Orçamento'!$A$1:$I$61</definedName>
    <definedName name="Z_B535EED3_096A_4559_AE37_6359A35C71B4_.wvu.PrintArea" localSheetId="2" hidden="1">'Resumo'!$A$1:$D$37</definedName>
    <definedName name="Z_B535EED3_096A_4559_AE37_6359A35C71B4_.wvu.PrintTitles" localSheetId="1" hidden="1">'Cronograma Mensal'!$A:$D</definedName>
    <definedName name="Z_B535EED3_096A_4559_AE37_6359A35C71B4_.wvu.PrintTitles" localSheetId="0" hidden="1">'Orçamento'!$14:$14</definedName>
    <definedName name="Z_B535EED3_096A_4559_AE37_6359A35C71B4_.wvu.PrintTitles" localSheetId="2" hidden="1">'Resumo'!$1:$15</definedName>
    <definedName name="Z_CC09A366_C6A3_4857_97A0_64EABF22978D__wvu_FilterData" localSheetId="0">'Orçamento'!$A$14:$I$55</definedName>
    <definedName name="Z_CE6D2F78_279A_48FF_B90B_4CA40BF0D3DA__wvu_FilterData" localSheetId="0">'Orçamento'!$A$14:$I$55</definedName>
    <definedName name="Z_CE6D2F78_279A_48FF_B90B_4CA40BF0D3DA__wvu_PrintArea" localSheetId="1">'Cronograma Mensal'!$A$1:$F$48</definedName>
    <definedName name="Z_CE6D2F78_279A_48FF_B90B_4CA40BF0D3DA__wvu_PrintArea" localSheetId="0">'Orçamento'!$A$1:$I$61</definedName>
    <definedName name="Z_CE6D2F78_279A_48FF_B90B_4CA40BF0D3DA__wvu_PrintArea" localSheetId="2">'Resumo'!$A$1:$D$37</definedName>
    <definedName name="Z_CE6D2F78_279A_48FF_B90B_4CA40BF0D3DA__wvu_PrintTitles" localSheetId="0">'Orçamento'!$1:$14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<sst xmlns="http://schemas.openxmlformats.org/spreadsheetml/2006/main" count="166" uniqueCount="81">
  <si>
    <t xml:space="preserve">OBRA: </t>
  </si>
  <si>
    <t xml:space="preserve">Tipo de Intervenção: 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</si>
  <si>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</si>
  <si>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</si>
  <si>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</si>
  <si>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</si>
  <si>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</si>
  <si>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</si>
  <si>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</si>
  <si>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</si>
  <si>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</si>
  <si>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</si>
  <si>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</si>
  <si>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</si>
  <si>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</si>
  <si>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01.01.02</t>
  </si>
  <si>
    <t>01.01.03</t>
  </si>
  <si>
    <t>m</t>
  </si>
  <si>
    <t>02.01</t>
  </si>
  <si>
    <t>02.01.01</t>
  </si>
  <si>
    <t>03.01</t>
  </si>
  <si>
    <t>03.01.01</t>
  </si>
  <si>
    <t>03.01.02</t>
  </si>
  <si>
    <t>03.01.03</t>
  </si>
  <si>
    <t>04.01</t>
  </si>
  <si>
    <t>04.01.01</t>
  </si>
  <si>
    <t>04.01.02</t>
  </si>
  <si>
    <t>04.01.03</t>
  </si>
  <si>
    <t>05.01</t>
  </si>
  <si>
    <t>05.01.01</t>
  </si>
  <si>
    <t>05.01.02</t>
  </si>
  <si>
    <t>06.01</t>
  </si>
  <si>
    <t>06.01.01</t>
  </si>
  <si>
    <t>06.01.02</t>
  </si>
  <si>
    <t>06.01.03</t>
  </si>
  <si>
    <t>06.03.100</t>
  </si>
  <si>
    <t>07.01</t>
  </si>
  <si>
    <t>07.01.01</t>
  </si>
  <si>
    <t>07.01.02</t>
  </si>
  <si>
    <t>07.01.03</t>
  </si>
  <si>
    <t>08.01</t>
  </si>
  <si>
    <t>08.01.01</t>
  </si>
  <si>
    <t>08.01.02</t>
  </si>
  <si>
    <t>08.01.03</t>
  </si>
  <si>
    <t>08.01.04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</si>
  <si>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</si>
  <si>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</si>
  <si>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</si>
  <si>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</si>
  <si>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</si>
  <si>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</si>
  <si>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</si>
  <si>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</si>
  <si>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Custo Total</t>
  </si>
  <si>
    <t>Descrição dos Serviços</t>
  </si>
  <si>
    <t xml:space="preserve">TOTAL  GERAL </t>
  </si>
  <si>
    <t xml:space="preserve">Custo un. </t>
  </si>
  <si>
    <t>TOTAL GERAL</t>
  </si>
  <si>
    <t>VALOR TOTAL (sem BDI)</t>
  </si>
  <si>
    <t xml:space="preserve">FDE-Abr/19 </t>
  </si>
  <si>
    <t>CEMEB GOV. ANDRÉ FRANCO MONTORO</t>
  </si>
  <si>
    <t>06.03.101</t>
  </si>
  <si>
    <t>06.03.102</t>
  </si>
  <si>
    <t>CEMEB MARIO TOMAZ</t>
  </si>
  <si>
    <t>CEMEB VER. UBIRATAN CHALUPPE</t>
  </si>
  <si>
    <t>CEMEB MARIA ZIBINA DE CARVALHO</t>
  </si>
  <si>
    <t>CEMEB MAGALI TREVIZAN</t>
  </si>
  <si>
    <t>CEMEB FLORIZA NUNES DE CAMARGO</t>
  </si>
  <si>
    <t>CEMEB BEMVINDO MOREIRA NERY</t>
  </si>
  <si>
    <t>CEMEB JORNALISTA JOÃO VALÉRIO</t>
  </si>
  <si>
    <t>06.03.107</t>
  </si>
  <si>
    <t>Contratação de Corrimãos</t>
  </si>
  <si>
    <t>Adequação Acessibilidade - Escolas Municipais - Etapa I</t>
  </si>
  <si>
    <t>Município de Itapevi - ITAPEVI/SP</t>
  </si>
  <si>
    <t>FDE</t>
  </si>
  <si>
    <t>Foi considerado arredondamento de duas casas decimais para Quantidade; Custo Unitário; Custo Total. Para os cálculos utilizamos arredondamento de duas casas decimais após a vírgula. As empresas Proponentes devem seguir a mesma regra para o preenchimento da planilha.</t>
  </si>
  <si>
    <t>Co-34 Corrimão Duplo Aço Galvanizado Com Pintura Esmalte.</t>
  </si>
  <si>
    <t>Co-35 Corrimão Duplo Com Montante Vertical Aço Galvanizado Com Pintura Esmalte</t>
  </si>
  <si>
    <t>Co-36 Corrimão Duplo Intermediário Aço Galvanizado Com Pintura Esmalte</t>
  </si>
  <si>
    <t>Co-41 Guarda-Corpo Com Chapa Perfurada H=110Cm  Aço Galvanizado Com Pintura Esmalte</t>
  </si>
  <si>
    <t>Tipo de Intervenção:  Contratação de Corrimãos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</si>
</sst>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_-&quot;R$ &quot;* #,##0.00_-;&quot;-R$ &quot;* #,##0.00_-;_-&quot;R$ &quot;* \-??_-;_-@_-"/>
    <numFmt numFmtId="174" formatCode="00\-00\-00"/>
    <numFmt numFmtId="175" formatCode="&quot;Mês&quot;\ ##"/>
    <numFmt numFmtId="176" formatCode="_-* #,##0.0000_-;\-* #,##0.0000_-;_-* &quot;-&quot;??_-;_-@_-"/>
    <numFmt numFmtId="177" formatCode="&quot; R$ &quot;* #,##0.00\ &quot;/ m2&quot;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_(&quot;R$ &quot;#,##0.00_);_(&quot;R$ &quot;\(#,##0.00\);_(&quot;R$ &quot;\ \-??_);_(@_)"/>
    <numFmt numFmtId="184" formatCode="[$-416]dddd\,\ d&quot; de &quot;mmmm&quot; de &quot;yyyy"/>
    <numFmt numFmtId="185" formatCode="00.00.00"/>
    <numFmt numFmtId="186" formatCode="#,##0.00\ &quot;m2&quot;"/>
    <numFmt numFmtId="187" formatCode="&quot;R$ &quot;* #,##0.00\ &quot;/&quot;\ &quot;m2&quot;"/>
    <numFmt numFmtId="188" formatCode="0.000"/>
    <numFmt numFmtId="189" formatCode="0.00_)"/>
    <numFmt numFmtId="190" formatCode="_-#,##0.00_-;\-#,##0.00_-;_-&quot;-&quot;??_-;_-@_-"/>
    <numFmt numFmtId="191" formatCode="@&quot; (R$)&quot;"/>
    <numFmt numFmtId="192" formatCode="_-#,##0.00_-;\-#,##0.00_-;_-\ &quot;-&quot;??_-;_-@_-"/>
    <numFmt numFmtId="193" formatCode="&quot;( &quot;0.00%&quot; )&quot;"/>
    <numFmt numFmtId="194" formatCode="dd\ &quot;de&quot;\ mmmm\ &quot;de&quot;\ yyyy"/>
    <numFmt numFmtId="195" formatCode="General;General;"/>
    <numFmt numFmtId="196" formatCode="[$-F800]dddd\,\ mmmm\ dd\,\ yyyy"/>
    <numFmt numFmtId="197" formatCode="#,##0.0000"/>
    <numFmt numFmtId="198" formatCode="_(* #,##0.000_);_(* \(#,##0.000\);_(* \-??_);_(@_)"/>
    <numFmt numFmtId="199" formatCode="0,000.00&quot; m2&quot;"/>
    <numFmt numFmtId="200" formatCode="_(* #,##0.0_);_(* \(#,##0.0\);_(* &quot;-&quot;??_);_(@_)"/>
    <numFmt numFmtId="201" formatCode="&quot; R$ &quot;* #,##0.00\ ;&quot; R$ &quot;* \(#,##0.00\);&quot; R$ &quot;* \-#\ ;@\ "/>
    <numFmt numFmtId="202" formatCode="&quot;R$&quot;\ #,##0.00;[Red]&quot;R$&quot;\ #,##0.00"/>
    <numFmt numFmtId="203" formatCode="0_ ;\-0\ "/>
    <numFmt numFmtId="204" formatCode="0.00000"/>
  </numFmts>
  <fonts count="71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5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thin">
        <color indexed="8"/>
      </right>
      <top>
        <color indexed="63"/>
      </top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 applyNumberFormat="0">
      <alignment/>
      <protection/>
    </xf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44" fontId="55" fillId="0" borderId="0" applyFont="0" applyFill="0" applyBorder="0" applyAlignment="0" applyProtection="0"/>
    <xf numFmtId="0" fontId="56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18" fillId="0" borderId="0" applyFont="0" applyFill="0" applyBorder="0" applyAlignment="0" applyProtection="0"/>
    <xf numFmtId="9" fontId="0" fillId="0" borderId="0">
      <alignment/>
      <protection/>
    </xf>
    <xf numFmtId="0" fontId="57" fillId="21" borderId="5" applyNumberFormat="0" applyAlignment="0" applyProtection="0"/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7" fontId="0" fillId="0" borderId="0">
      <alignment/>
      <protection/>
    </xf>
    <xf numFmtId="165" fontId="18" fillId="0" borderId="0" applyFont="0" applyFill="0" applyBorder="0" applyAlignment="0" applyProtection="0"/>
    <xf numFmtId="169" fontId="0" fillId="0" borderId="0">
      <alignment/>
      <protection/>
    </xf>
    <xf numFmtId="0" fontId="1" fillId="0" borderId="6">
      <alignment horizontal="left" wrapText="1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169" fontId="0" fillId="0" borderId="0">
      <alignment/>
      <protection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0" fillId="0" borderId="0">
      <alignment/>
      <protection/>
    </xf>
  </cellStyleXfs>
  <cellXfs count="280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166" fontId="10" fillId="33" borderId="11" xfId="49" applyFont="1" applyFill="1" applyBorder="1" applyAlignment="1" applyProtection="1">
      <alignment horizontal="center" vertical="center" wrapText="1"/>
      <protection/>
    </xf>
    <xf numFmtId="10" fontId="9" fillId="33" borderId="12" xfId="100" applyNumberFormat="1" applyFont="1" applyFill="1" applyBorder="1" applyAlignment="1" applyProtection="1">
      <alignment horizontal="center" vertical="center" wrapText="1"/>
      <protection/>
    </xf>
    <xf numFmtId="166" fontId="65" fillId="34" borderId="13" xfId="49" applyFont="1" applyFill="1" applyBorder="1" applyAlignment="1" applyProtection="1">
      <alignment horizontal="center" vertical="center" wrapText="1"/>
      <protection/>
    </xf>
    <xf numFmtId="9" fontId="66" fillId="34" borderId="13" xfId="100" applyNumberFormat="1" applyFont="1" applyFill="1" applyBorder="1" applyAlignment="1" applyProtection="1">
      <alignment horizontal="center" vertical="center" wrapText="1"/>
      <protection/>
    </xf>
    <xf numFmtId="166" fontId="67" fillId="34" borderId="14" xfId="49" applyFont="1" applyFill="1" applyBorder="1" applyAlignment="1" applyProtection="1">
      <alignment horizontal="center" vertical="center" wrapText="1"/>
      <protection/>
    </xf>
    <xf numFmtId="10" fontId="9" fillId="35" borderId="15" xfId="100" applyNumberFormat="1" applyFont="1" applyFill="1" applyBorder="1" applyAlignment="1" applyProtection="1">
      <alignment horizontal="center" vertical="center" wrapText="1"/>
      <protection/>
    </xf>
    <xf numFmtId="166" fontId="67" fillId="34" borderId="16" xfId="49" applyFont="1" applyFill="1" applyBorder="1" applyAlignment="1" applyProtection="1">
      <alignment horizontal="center" vertical="center" wrapText="1"/>
      <protection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2" fontId="11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45" applyFont="1" applyFill="1" applyBorder="1" applyAlignment="1" applyProtection="1">
      <alignment vertical="center"/>
      <protection locked="0"/>
    </xf>
    <xf numFmtId="10" fontId="3" fillId="0" borderId="17" xfId="100" applyNumberFormat="1" applyFont="1" applyFill="1" applyBorder="1" applyAlignment="1" applyProtection="1">
      <alignment horizontal="center" vertical="center" wrapText="1"/>
      <protection/>
    </xf>
    <xf numFmtId="178" fontId="4" fillId="0" borderId="0" xfId="49" applyNumberFormat="1" applyFont="1" applyFill="1" applyBorder="1" applyAlignment="1" applyProtection="1">
      <alignment horizontal="center" vertical="center" wrapText="1"/>
      <protection/>
    </xf>
    <xf numFmtId="166" fontId="3" fillId="0" borderId="18" xfId="49" applyFont="1" applyFill="1" applyBorder="1" applyAlignment="1" applyProtection="1">
      <alignment horizontal="centerContinuous" vertical="center"/>
      <protection/>
    </xf>
    <xf numFmtId="166" fontId="9" fillId="35" borderId="19" xfId="49" applyFont="1" applyFill="1" applyBorder="1" applyAlignment="1" applyProtection="1">
      <alignment horizontal="centerContinuous" vertical="center" wrapText="1"/>
      <protection/>
    </xf>
    <xf numFmtId="166" fontId="3" fillId="36" borderId="18" xfId="49" applyFont="1" applyFill="1" applyBorder="1" applyAlignment="1" applyProtection="1">
      <alignment horizontal="centerContinuous" vertical="center"/>
      <protection/>
    </xf>
    <xf numFmtId="166" fontId="4" fillId="0" borderId="20" xfId="49" applyFont="1" applyFill="1" applyBorder="1" applyAlignment="1" applyProtection="1">
      <alignment horizontal="center" vertical="center" wrapText="1"/>
      <protection/>
    </xf>
    <xf numFmtId="180" fontId="4" fillId="0" borderId="21" xfId="49" applyNumberFormat="1" applyFont="1" applyFill="1" applyBorder="1" applyAlignment="1" applyProtection="1">
      <alignment horizontal="center" vertical="center" wrapText="1"/>
      <protection/>
    </xf>
    <xf numFmtId="180" fontId="4" fillId="0" borderId="22" xfId="49" applyNumberFormat="1" applyFont="1" applyFill="1" applyBorder="1" applyAlignment="1" applyProtection="1">
      <alignment horizontal="center" vertical="center" wrapText="1"/>
      <protection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23" xfId="67" applyNumberFormat="1" applyFill="1" applyBorder="1" applyAlignment="1" applyProtection="1">
      <alignment horizontal="center" vertical="center"/>
      <protection locked="0"/>
    </xf>
    <xf numFmtId="10" fontId="0" fillId="0" borderId="24" xfId="67" applyNumberFormat="1" applyFill="1" applyBorder="1" applyAlignment="1" applyProtection="1">
      <alignment horizontal="center" vertical="center"/>
      <protection locked="0"/>
    </xf>
    <xf numFmtId="10" fontId="0" fillId="0" borderId="0" xfId="45" applyNumberFormat="1" applyProtection="1">
      <alignment/>
      <protection locked="0"/>
    </xf>
    <xf numFmtId="10" fontId="0" fillId="0" borderId="25" xfId="67" applyNumberFormat="1" applyFill="1" applyBorder="1" applyAlignment="1" applyProtection="1">
      <alignment horizontal="center" vertical="center"/>
      <protection locked="0"/>
    </xf>
    <xf numFmtId="10" fontId="0" fillId="0" borderId="26" xfId="67" applyNumberFormat="1" applyFill="1" applyBorder="1" applyAlignment="1" applyProtection="1">
      <alignment horizontal="center"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0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3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13" fillId="0" borderId="0" xfId="45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3" fillId="0" borderId="27" xfId="45" applyFont="1" applyBorder="1" applyAlignment="1" applyProtection="1">
      <alignment vertical="center" wrapText="1"/>
      <protection/>
    </xf>
    <xf numFmtId="0" fontId="3" fillId="0" borderId="28" xfId="45" applyFont="1" applyBorder="1" applyAlignment="1" applyProtection="1">
      <alignment vertical="center" wrapText="1"/>
      <protection/>
    </xf>
    <xf numFmtId="0" fontId="3" fillId="0" borderId="29" xfId="45" applyFont="1" applyBorder="1" applyAlignment="1" applyProtection="1">
      <alignment vertical="center" wrapText="1"/>
      <protection/>
    </xf>
    <xf numFmtId="0" fontId="4" fillId="0" borderId="30" xfId="45" applyFont="1" applyBorder="1" applyAlignment="1" applyProtection="1">
      <alignment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vertical="center" wrapText="1"/>
      <protection/>
    </xf>
    <xf numFmtId="0" fontId="4" fillId="0" borderId="20" xfId="45" applyFont="1" applyBorder="1" applyAlignment="1" applyProtection="1">
      <alignment vertical="center" wrapText="1"/>
      <protection/>
    </xf>
    <xf numFmtId="0" fontId="6" fillId="0" borderId="30" xfId="45" applyFont="1" applyBorder="1" applyAlignment="1" applyProtection="1">
      <alignment vertical="center"/>
      <protection/>
    </xf>
    <xf numFmtId="0" fontId="6" fillId="0" borderId="0" xfId="45" applyFont="1" applyBorder="1" applyAlignment="1" applyProtection="1">
      <alignment vertical="center"/>
      <protection/>
    </xf>
    <xf numFmtId="0" fontId="6" fillId="0" borderId="0" xfId="45" applyFont="1" applyBorder="1" applyAlignment="1" applyProtection="1">
      <alignment horizontal="right" vertical="center"/>
      <protection/>
    </xf>
    <xf numFmtId="0" fontId="4" fillId="0" borderId="20" xfId="45" applyFont="1" applyBorder="1" applyAlignment="1" applyProtection="1">
      <alignment horizontal="right" vertical="center" wrapText="1"/>
      <protection/>
    </xf>
    <xf numFmtId="0" fontId="4" fillId="0" borderId="30" xfId="45" applyFont="1" applyBorder="1" applyAlignment="1" applyProtection="1">
      <alignment vertical="center"/>
      <protection/>
    </xf>
    <xf numFmtId="0" fontId="4" fillId="0" borderId="0" xfId="45" applyFont="1" applyBorder="1" applyAlignment="1" applyProtection="1">
      <alignment vertical="center"/>
      <protection/>
    </xf>
    <xf numFmtId="0" fontId="4" fillId="0" borderId="20" xfId="45" applyFont="1" applyBorder="1" applyAlignment="1" applyProtection="1">
      <alignment vertical="center"/>
      <protection/>
    </xf>
    <xf numFmtId="0" fontId="3" fillId="0" borderId="31" xfId="45" applyFont="1" applyBorder="1" applyAlignment="1" applyProtection="1">
      <alignment vertical="center"/>
      <protection/>
    </xf>
    <xf numFmtId="0" fontId="3" fillId="0" borderId="21" xfId="45" applyFont="1" applyBorder="1" applyAlignment="1" applyProtection="1">
      <alignment vertical="center"/>
      <protection/>
    </xf>
    <xf numFmtId="0" fontId="3" fillId="0" borderId="32" xfId="45" applyFont="1" applyBorder="1" applyAlignment="1" applyProtection="1">
      <alignment vertical="center"/>
      <protection/>
    </xf>
    <xf numFmtId="0" fontId="3" fillId="0" borderId="33" xfId="45" applyFont="1" applyBorder="1" applyAlignment="1" applyProtection="1">
      <alignment vertical="center" wrapText="1"/>
      <protection/>
    </xf>
    <xf numFmtId="0" fontId="67" fillId="34" borderId="34" xfId="67" applyFont="1" applyFill="1" applyBorder="1" applyAlignment="1" applyProtection="1">
      <alignment horizontal="center" vertical="center"/>
      <protection/>
    </xf>
    <xf numFmtId="0" fontId="67" fillId="34" borderId="35" xfId="67" applyFont="1" applyFill="1" applyBorder="1" applyAlignment="1" applyProtection="1">
      <alignment horizontal="center" vertical="center"/>
      <protection/>
    </xf>
    <xf numFmtId="0" fontId="16" fillId="0" borderId="36" xfId="67" applyFont="1" applyBorder="1" applyAlignment="1" applyProtection="1">
      <alignment vertical="center"/>
      <protection/>
    </xf>
    <xf numFmtId="179" fontId="10" fillId="37" borderId="25" xfId="54" applyNumberFormat="1" applyFont="1" applyFill="1" applyBorder="1" applyAlignment="1" applyProtection="1">
      <alignment horizontal="center" vertical="center"/>
      <protection/>
    </xf>
    <xf numFmtId="179" fontId="10" fillId="37" borderId="26" xfId="54" applyNumberFormat="1" applyFont="1" applyFill="1" applyBorder="1" applyAlignment="1" applyProtection="1">
      <alignment horizontal="center" vertical="center"/>
      <protection/>
    </xf>
    <xf numFmtId="49" fontId="3" fillId="0" borderId="33" xfId="67" applyNumberFormat="1" applyFont="1" applyBorder="1" applyAlignment="1" applyProtection="1">
      <alignment horizontal="center"/>
      <protection/>
    </xf>
    <xf numFmtId="0" fontId="9" fillId="0" borderId="33" xfId="67" applyFont="1" applyBorder="1" applyAlignment="1" applyProtection="1">
      <alignment horizontal="center"/>
      <protection/>
    </xf>
    <xf numFmtId="10" fontId="4" fillId="0" borderId="33" xfId="67" applyNumberFormat="1" applyFont="1" applyBorder="1" applyAlignment="1" applyProtection="1">
      <alignment horizontal="center" vertical="center"/>
      <protection/>
    </xf>
    <xf numFmtId="10" fontId="4" fillId="0" borderId="33" xfId="67" applyNumberFormat="1" applyFont="1" applyBorder="1" applyAlignment="1" applyProtection="1">
      <alignment horizontal="center"/>
      <protection/>
    </xf>
    <xf numFmtId="0" fontId="0" fillId="0" borderId="0" xfId="45" applyFont="1" applyFill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8" fillId="0" borderId="0" xfId="45" applyFont="1" applyFill="1" applyAlignment="1" applyProtection="1">
      <alignment vertical="center"/>
      <protection locked="0"/>
    </xf>
    <xf numFmtId="0" fontId="10" fillId="0" borderId="0" xfId="45" applyFont="1" applyFill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 wrapText="1"/>
      <protection locked="0"/>
    </xf>
    <xf numFmtId="168" fontId="1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vertical="center"/>
      <protection locked="0"/>
    </xf>
    <xf numFmtId="171" fontId="0" fillId="0" borderId="0" xfId="45" applyNumberFormat="1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168" fontId="10" fillId="0" borderId="0" xfId="45" applyNumberFormat="1" applyFont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vertical="center"/>
      <protection locked="0"/>
    </xf>
    <xf numFmtId="0" fontId="4" fillId="0" borderId="16" xfId="45" applyFont="1" applyBorder="1" applyAlignment="1" applyProtection="1">
      <alignment horizontal="left" vertical="center" wrapText="1"/>
      <protection/>
    </xf>
    <xf numFmtId="0" fontId="4" fillId="0" borderId="37" xfId="45" applyFont="1" applyBorder="1" applyAlignment="1" applyProtection="1">
      <alignment horizontal="left" vertical="center" wrapText="1"/>
      <protection/>
    </xf>
    <xf numFmtId="0" fontId="4" fillId="0" borderId="37" xfId="45" applyFont="1" applyBorder="1" applyAlignment="1" applyProtection="1">
      <alignment vertical="center" wrapText="1"/>
      <protection/>
    </xf>
    <xf numFmtId="0" fontId="4" fillId="0" borderId="38" xfId="45" applyFont="1" applyBorder="1" applyAlignment="1" applyProtection="1">
      <alignment vertical="center" wrapText="1"/>
      <protection/>
    </xf>
    <xf numFmtId="0" fontId="4" fillId="0" borderId="6" xfId="45" applyFont="1" applyBorder="1" applyAlignment="1" applyProtection="1">
      <alignment horizontal="center" vertical="center" wrapText="1"/>
      <protection/>
    </xf>
    <xf numFmtId="4" fontId="4" fillId="0" borderId="0" xfId="45" applyNumberFormat="1" applyFont="1" applyBorder="1" applyAlignment="1" applyProtection="1">
      <alignment horizontal="center" vertical="center" wrapText="1"/>
      <protection/>
    </xf>
    <xf numFmtId="4" fontId="4" fillId="0" borderId="22" xfId="45" applyNumberFormat="1" applyFont="1" applyBorder="1" applyAlignment="1" applyProtection="1">
      <alignment horizontal="center" vertical="center" wrapText="1"/>
      <protection/>
    </xf>
    <xf numFmtId="0" fontId="9" fillId="0" borderId="0" xfId="45" applyFont="1" applyBorder="1" applyAlignment="1" applyProtection="1">
      <alignment vertical="center" wrapText="1"/>
      <protection/>
    </xf>
    <xf numFmtId="178" fontId="9" fillId="0" borderId="22" xfId="45" applyNumberFormat="1" applyFont="1" applyFill="1" applyBorder="1" applyAlignment="1" applyProtection="1">
      <alignment horizontal="right" vertical="center" wrapText="1"/>
      <protection/>
    </xf>
    <xf numFmtId="4" fontId="4" fillId="0" borderId="0" xfId="45" applyNumberFormat="1" applyFont="1" applyBorder="1" applyAlignment="1" applyProtection="1">
      <alignment vertical="center" wrapText="1"/>
      <protection/>
    </xf>
    <xf numFmtId="4" fontId="9" fillId="0" borderId="22" xfId="45" applyNumberFormat="1" applyFont="1" applyFill="1" applyBorder="1" applyAlignment="1" applyProtection="1">
      <alignment horizontal="right" vertical="center" wrapText="1"/>
      <protection/>
    </xf>
    <xf numFmtId="0" fontId="9" fillId="0" borderId="0" xfId="45" applyFont="1" applyBorder="1" applyAlignment="1" applyProtection="1">
      <alignment horizontal="left" vertical="center"/>
      <protection/>
    </xf>
    <xf numFmtId="179" fontId="9" fillId="0" borderId="22" xfId="49" applyNumberFormat="1" applyFont="1" applyBorder="1" applyAlignment="1" applyProtection="1">
      <alignment vertical="center"/>
      <protection/>
    </xf>
    <xf numFmtId="0" fontId="4" fillId="0" borderId="0" xfId="45" applyFont="1" applyFill="1" applyBorder="1" applyAlignment="1" applyProtection="1">
      <alignment horizontal="left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40" xfId="45" applyFont="1" applyBorder="1" applyAlignment="1" applyProtection="1">
      <alignment vertical="center" wrapText="1"/>
      <protection/>
    </xf>
    <xf numFmtId="0" fontId="3" fillId="0" borderId="41" xfId="45" applyFont="1" applyBorder="1" applyAlignment="1" applyProtection="1">
      <alignment vertical="center" wrapText="1"/>
      <protection/>
    </xf>
    <xf numFmtId="0" fontId="67" fillId="34" borderId="14" xfId="45" applyFont="1" applyFill="1" applyBorder="1" applyAlignment="1" applyProtection="1">
      <alignment horizontal="center" vertical="center" wrapText="1"/>
      <protection/>
    </xf>
    <xf numFmtId="0" fontId="67" fillId="34" borderId="37" xfId="45" applyFont="1" applyFill="1" applyBorder="1" applyAlignment="1" applyProtection="1">
      <alignment horizontal="center" vertical="center" wrapText="1"/>
      <protection/>
    </xf>
    <xf numFmtId="168" fontId="66" fillId="34" borderId="14" xfId="45" applyNumberFormat="1" applyFont="1" applyFill="1" applyBorder="1" applyAlignment="1" applyProtection="1">
      <alignment horizontal="center" vertical="center" wrapText="1"/>
      <protection/>
    </xf>
    <xf numFmtId="170" fontId="9" fillId="33" borderId="42" xfId="45" applyNumberFormat="1" applyFont="1" applyFill="1" applyBorder="1" applyAlignment="1" applyProtection="1">
      <alignment horizontal="center" vertical="center" wrapText="1"/>
      <protection/>
    </xf>
    <xf numFmtId="0" fontId="9" fillId="33" borderId="43" xfId="45" applyFont="1" applyFill="1" applyBorder="1" applyAlignment="1" applyProtection="1">
      <alignment horizontal="center" vertical="center" wrapText="1"/>
      <protection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0" fillId="0" borderId="21" xfId="45" applyFont="1" applyBorder="1" applyAlignment="1" applyProtection="1">
      <alignment vertical="center"/>
      <protection locked="0"/>
    </xf>
    <xf numFmtId="0" fontId="0" fillId="0" borderId="21" xfId="45" applyFont="1" applyFill="1" applyBorder="1" applyAlignment="1" applyProtection="1">
      <alignment horizontal="center" vertical="center"/>
      <protection locked="0"/>
    </xf>
    <xf numFmtId="0" fontId="0" fillId="0" borderId="21" xfId="45" applyFont="1" applyBorder="1" applyAlignment="1" applyProtection="1">
      <alignment horizontal="left" vertical="center"/>
      <protection locked="0"/>
    </xf>
    <xf numFmtId="0" fontId="4" fillId="0" borderId="21" xfId="45" applyFont="1" applyBorder="1" applyAlignment="1" applyProtection="1">
      <alignment horizontal="center" vertical="center" wrapText="1"/>
      <protection locked="0"/>
    </xf>
    <xf numFmtId="4" fontId="4" fillId="0" borderId="21" xfId="45" applyNumberFormat="1" applyFont="1" applyFill="1" applyBorder="1" applyAlignment="1" applyProtection="1">
      <alignment horizontal="center" vertical="center" wrapText="1"/>
      <protection locked="0"/>
    </xf>
    <xf numFmtId="4" fontId="0" fillId="0" borderId="44" xfId="97" applyNumberFormat="1" applyFont="1" applyFill="1" applyBorder="1" applyAlignment="1" applyProtection="1">
      <alignment horizontal="center" vertical="center"/>
      <protection locked="0"/>
    </xf>
    <xf numFmtId="10" fontId="0" fillId="0" borderId="0" xfId="100" applyNumberFormat="1" applyFont="1" applyFill="1" applyBorder="1" applyAlignment="1" applyProtection="1">
      <alignment vertical="center"/>
      <protection locked="0"/>
    </xf>
    <xf numFmtId="10" fontId="0" fillId="0" borderId="0" xfId="100" applyNumberFormat="1" applyFont="1" applyFill="1" applyBorder="1" applyAlignment="1" applyProtection="1">
      <alignment vertical="center" wrapText="1"/>
      <protection locked="0"/>
    </xf>
    <xf numFmtId="0" fontId="13" fillId="0" borderId="0" xfId="45" applyFont="1" applyAlignment="1" applyProtection="1">
      <alignment horizontal="right" vertical="center"/>
      <protection locked="0"/>
    </xf>
    <xf numFmtId="0" fontId="14" fillId="0" borderId="0" xfId="45" applyFont="1" applyBorder="1" applyAlignment="1" applyProtection="1">
      <alignment vertical="center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4" fontId="13" fillId="0" borderId="0" xfId="45" applyNumberFormat="1" applyFont="1" applyFill="1" applyAlignment="1" applyProtection="1">
      <alignment horizontal="center" vertical="center"/>
      <protection locked="0"/>
    </xf>
    <xf numFmtId="0" fontId="15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/>
    </xf>
    <xf numFmtId="0" fontId="4" fillId="0" borderId="0" xfId="45" applyFont="1" applyFill="1" applyBorder="1" applyAlignment="1" applyProtection="1">
      <alignment vertical="center"/>
      <protection/>
    </xf>
    <xf numFmtId="0" fontId="6" fillId="0" borderId="0" xfId="45" applyFont="1" applyFill="1" applyBorder="1" applyAlignment="1" applyProtection="1">
      <alignment vertical="center"/>
      <protection/>
    </xf>
    <xf numFmtId="168" fontId="4" fillId="0" borderId="20" xfId="45" applyNumberFormat="1" applyFont="1" applyBorder="1" applyAlignment="1" applyProtection="1">
      <alignment horizontal="center" vertical="center" wrapText="1"/>
      <protection/>
    </xf>
    <xf numFmtId="0" fontId="4" fillId="0" borderId="30" xfId="45" applyFont="1" applyBorder="1" applyAlignment="1" applyProtection="1">
      <alignment horizontal="left" vertical="center"/>
      <protection/>
    </xf>
    <xf numFmtId="0" fontId="4" fillId="0" borderId="20" xfId="45" applyFont="1" applyBorder="1" applyAlignment="1" applyProtection="1">
      <alignment horizontal="center" vertical="center" wrapText="1"/>
      <protection/>
    </xf>
    <xf numFmtId="166" fontId="4" fillId="0" borderId="20" xfId="45" applyNumberFormat="1" applyFont="1" applyBorder="1" applyAlignment="1" applyProtection="1">
      <alignment horizontal="center" vertical="center" wrapText="1"/>
      <protection/>
    </xf>
    <xf numFmtId="4" fontId="4" fillId="0" borderId="0" xfId="45" applyNumberFormat="1" applyFont="1" applyFill="1" applyBorder="1" applyAlignment="1" applyProtection="1">
      <alignment horizontal="center" vertical="center" wrapText="1"/>
      <protection/>
    </xf>
    <xf numFmtId="179" fontId="4" fillId="0" borderId="0" xfId="45" applyNumberFormat="1" applyFont="1" applyBorder="1" applyAlignment="1" applyProtection="1">
      <alignment horizontal="center" vertical="center" wrapText="1"/>
      <protection/>
    </xf>
    <xf numFmtId="0" fontId="4" fillId="0" borderId="3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 applyProtection="1">
      <alignment horizontal="center" vertical="center" wrapText="1"/>
      <protection/>
    </xf>
    <xf numFmtId="166" fontId="4" fillId="0" borderId="0" xfId="45" applyNumberFormat="1" applyFont="1" applyBorder="1" applyAlignment="1" applyProtection="1">
      <alignment horizontal="center" vertical="center" wrapText="1"/>
      <protection/>
    </xf>
    <xf numFmtId="4" fontId="4" fillId="0" borderId="20" xfId="45" applyNumberFormat="1" applyFont="1" applyBorder="1" applyAlignment="1" applyProtection="1">
      <alignment horizontal="center" vertical="center" wrapText="1"/>
      <protection/>
    </xf>
    <xf numFmtId="0" fontId="4" fillId="0" borderId="31" xfId="45" applyFont="1" applyBorder="1" applyAlignment="1" applyProtection="1">
      <alignment vertical="center"/>
      <protection/>
    </xf>
    <xf numFmtId="0" fontId="6" fillId="0" borderId="21" xfId="45" applyFont="1" applyFill="1" applyBorder="1" applyAlignment="1" applyProtection="1">
      <alignment vertical="center"/>
      <protection/>
    </xf>
    <xf numFmtId="0" fontId="4" fillId="0" borderId="21" xfId="45" applyFont="1" applyBorder="1" applyAlignment="1" applyProtection="1">
      <alignment vertical="center"/>
      <protection/>
    </xf>
    <xf numFmtId="0" fontId="6" fillId="0" borderId="32" xfId="45" applyFont="1" applyFill="1" applyBorder="1" applyAlignment="1" applyProtection="1">
      <alignment vertical="center"/>
      <protection/>
    </xf>
    <xf numFmtId="0" fontId="0" fillId="0" borderId="30" xfId="45" applyFont="1" applyBorder="1" applyAlignment="1" applyProtection="1">
      <alignment vertical="center" wrapText="1"/>
      <protection/>
    </xf>
    <xf numFmtId="0" fontId="0" fillId="0" borderId="0" xfId="45" applyFont="1" applyBorder="1" applyAlignment="1" applyProtection="1">
      <alignment vertical="center" wrapText="1"/>
      <protection/>
    </xf>
    <xf numFmtId="0" fontId="0" fillId="0" borderId="0" xfId="45" applyFont="1" applyFill="1" applyBorder="1" applyAlignment="1" applyProtection="1">
      <alignment vertical="center" wrapText="1"/>
      <protection/>
    </xf>
    <xf numFmtId="0" fontId="0" fillId="0" borderId="0" xfId="45" applyFont="1" applyBorder="1" applyAlignment="1" applyProtection="1">
      <alignment horizontal="left" vertical="center" wrapText="1"/>
      <protection/>
    </xf>
    <xf numFmtId="0" fontId="0" fillId="0" borderId="0" xfId="45" applyFont="1" applyBorder="1" applyAlignment="1" applyProtection="1">
      <alignment horizontal="center" vertical="center" wrapText="1"/>
      <protection/>
    </xf>
    <xf numFmtId="4" fontId="0" fillId="0" borderId="0" xfId="45" applyNumberFormat="1" applyFont="1" applyFill="1" applyBorder="1" applyAlignment="1" applyProtection="1">
      <alignment horizontal="center" vertical="center" wrapText="1"/>
      <protection/>
    </xf>
    <xf numFmtId="0" fontId="0" fillId="0" borderId="20" xfId="45" applyFont="1" applyBorder="1" applyAlignment="1" applyProtection="1">
      <alignment horizontal="center" vertical="center" wrapText="1"/>
      <protection/>
    </xf>
    <xf numFmtId="49" fontId="67" fillId="34" borderId="45" xfId="45" applyNumberFormat="1" applyFont="1" applyFill="1" applyBorder="1" applyAlignment="1" applyProtection="1">
      <alignment horizontal="center" vertical="center"/>
      <protection/>
    </xf>
    <xf numFmtId="0" fontId="67" fillId="34" borderId="14" xfId="45" applyFont="1" applyFill="1" applyBorder="1" applyAlignment="1" applyProtection="1">
      <alignment horizontal="left" vertical="center" wrapText="1"/>
      <protection/>
    </xf>
    <xf numFmtId="0" fontId="67" fillId="34" borderId="16" xfId="45" applyFont="1" applyFill="1" applyBorder="1" applyAlignment="1" applyProtection="1">
      <alignment horizontal="center" vertical="center" wrapText="1"/>
      <protection/>
    </xf>
    <xf numFmtId="4" fontId="67" fillId="38" borderId="14" xfId="45" applyNumberFormat="1" applyFont="1" applyFill="1" applyBorder="1" applyAlignment="1" applyProtection="1">
      <alignment horizontal="center" vertical="center" wrapText="1"/>
      <protection/>
    </xf>
    <xf numFmtId="4" fontId="67" fillId="34" borderId="16" xfId="45" applyNumberFormat="1" applyFont="1" applyFill="1" applyBorder="1" applyAlignment="1" applyProtection="1">
      <alignment horizontal="center" vertical="center" wrapText="1"/>
      <protection/>
    </xf>
    <xf numFmtId="168" fontId="67" fillId="34" borderId="46" xfId="45" applyNumberFormat="1" applyFont="1" applyFill="1" applyBorder="1" applyAlignment="1" applyProtection="1">
      <alignment horizontal="center" vertical="center" wrapText="1"/>
      <protection/>
    </xf>
    <xf numFmtId="170" fontId="9" fillId="39" borderId="19" xfId="45" applyNumberFormat="1" applyFont="1" applyFill="1" applyBorder="1" applyAlignment="1" applyProtection="1">
      <alignment horizontal="center" vertical="center" wrapText="1"/>
      <protection/>
    </xf>
    <xf numFmtId="0" fontId="9" fillId="35" borderId="19" xfId="45" applyFont="1" applyFill="1" applyBorder="1" applyAlignment="1" applyProtection="1">
      <alignment horizontal="left" vertical="center" wrapText="1"/>
      <protection/>
    </xf>
    <xf numFmtId="166" fontId="9" fillId="35" borderId="19" xfId="45" applyNumberFormat="1" applyFont="1" applyFill="1" applyBorder="1" applyAlignment="1" applyProtection="1">
      <alignment horizontal="centerContinuous" vertical="center" wrapText="1"/>
      <protection/>
    </xf>
    <xf numFmtId="0" fontId="3" fillId="0" borderId="18" xfId="45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horizontal="left" vertical="center" wrapText="1"/>
      <protection/>
    </xf>
    <xf numFmtId="49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1" xfId="45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4" fontId="0" fillId="0" borderId="44" xfId="0" applyNumberFormat="1" applyFont="1" applyFill="1" applyBorder="1" applyAlignment="1" applyProtection="1">
      <alignment horizontal="center" vertical="center"/>
      <protection/>
    </xf>
    <xf numFmtId="4" fontId="0" fillId="0" borderId="11" xfId="97" applyNumberFormat="1" applyFont="1" applyFill="1" applyBorder="1" applyAlignment="1" applyProtection="1">
      <alignment horizontal="center" vertical="center"/>
      <protection/>
    </xf>
    <xf numFmtId="166" fontId="0" fillId="0" borderId="44" xfId="49" applyFont="1" applyFill="1" applyBorder="1" applyAlignment="1" applyProtection="1">
      <alignment horizontal="right" vertical="center"/>
      <protection/>
    </xf>
    <xf numFmtId="10" fontId="0" fillId="0" borderId="48" xfId="100" applyNumberFormat="1" applyFont="1" applyFill="1" applyBorder="1" applyAlignment="1" applyProtection="1">
      <alignment horizontal="center" vertical="center"/>
      <protection/>
    </xf>
    <xf numFmtId="49" fontId="0" fillId="0" borderId="47" xfId="45" applyNumberFormat="1" applyFont="1" applyFill="1" applyBorder="1" applyAlignment="1" applyProtection="1">
      <alignment horizontal="center" vertical="center"/>
      <protection/>
    </xf>
    <xf numFmtId="49" fontId="0" fillId="0" borderId="44" xfId="45" applyNumberFormat="1" applyFont="1" applyFill="1" applyBorder="1" applyAlignment="1" applyProtection="1">
      <alignment horizontal="center" vertical="center"/>
      <protection/>
    </xf>
    <xf numFmtId="4" fontId="0" fillId="0" borderId="44" xfId="45" applyNumberFormat="1" applyFont="1" applyFill="1" applyBorder="1" applyAlignment="1" applyProtection="1">
      <alignment horizontal="center" vertical="center" wrapText="1"/>
      <protection/>
    </xf>
    <xf numFmtId="10" fontId="0" fillId="0" borderId="49" xfId="100" applyNumberFormat="1" applyFont="1" applyFill="1" applyBorder="1" applyAlignment="1" applyProtection="1">
      <alignment horizontal="center" vertical="center"/>
      <protection/>
    </xf>
    <xf numFmtId="4" fontId="0" fillId="0" borderId="44" xfId="45" applyNumberFormat="1" applyFont="1" applyFill="1" applyBorder="1" applyAlignment="1" applyProtection="1">
      <alignment horizontal="center" vertical="center" wrapText="1"/>
      <protection/>
    </xf>
    <xf numFmtId="0" fontId="0" fillId="0" borderId="11" xfId="45" applyFont="1" applyFill="1" applyBorder="1" applyAlignment="1" applyProtection="1">
      <alignment horizontal="center" vertical="center" wrapText="1"/>
      <protection/>
    </xf>
    <xf numFmtId="0" fontId="0" fillId="0" borderId="47" xfId="45" applyFont="1" applyFill="1" applyBorder="1" applyAlignment="1" applyProtection="1">
      <alignment horizontal="center" vertical="center" wrapText="1"/>
      <protection/>
    </xf>
    <xf numFmtId="49" fontId="0" fillId="0" borderId="11" xfId="45" applyNumberFormat="1" applyFont="1" applyFill="1" applyBorder="1" applyAlignment="1" applyProtection="1">
      <alignment horizontal="center" vertical="center"/>
      <protection/>
    </xf>
    <xf numFmtId="4" fontId="0" fillId="0" borderId="44" xfId="97" applyNumberFormat="1" applyFont="1" applyFill="1" applyBorder="1" applyAlignment="1" applyProtection="1">
      <alignment horizontal="center" vertical="center"/>
      <protection/>
    </xf>
    <xf numFmtId="0" fontId="0" fillId="0" borderId="44" xfId="45" applyFont="1" applyFill="1" applyBorder="1" applyAlignment="1" applyProtection="1">
      <alignment horizontal="center" vertical="center" wrapText="1"/>
      <protection/>
    </xf>
    <xf numFmtId="4" fontId="0" fillId="0" borderId="44" xfId="45" applyNumberFormat="1" applyFont="1" applyFill="1" applyBorder="1" applyAlignment="1" applyProtection="1">
      <alignment horizontal="center" vertical="center"/>
      <protection/>
    </xf>
    <xf numFmtId="4" fontId="0" fillId="0" borderId="11" xfId="45" applyNumberFormat="1" applyFont="1" applyFill="1" applyBorder="1" applyAlignment="1" applyProtection="1">
      <alignment horizontal="center" vertical="center" wrapText="1"/>
      <protection/>
    </xf>
    <xf numFmtId="0" fontId="0" fillId="0" borderId="50" xfId="45" applyFont="1" applyFill="1" applyBorder="1" applyAlignment="1" applyProtection="1">
      <alignment horizontal="center" vertical="center"/>
      <protection/>
    </xf>
    <xf numFmtId="4" fontId="0" fillId="0" borderId="50" xfId="0" applyNumberFormat="1" applyFont="1" applyFill="1" applyBorder="1" applyAlignment="1" applyProtection="1">
      <alignment horizontal="center" vertical="center"/>
      <protection/>
    </xf>
    <xf numFmtId="10" fontId="0" fillId="0" borderId="51" xfId="100" applyNumberFormat="1" applyFont="1" applyFill="1" applyBorder="1" applyAlignment="1" applyProtection="1">
      <alignment horizontal="center" vertical="center"/>
      <protection/>
    </xf>
    <xf numFmtId="0" fontId="0" fillId="0" borderId="26" xfId="45" applyFont="1" applyFill="1" applyBorder="1" applyAlignment="1" applyProtection="1">
      <alignment horizontal="center" vertical="center"/>
      <protection/>
    </xf>
    <xf numFmtId="4" fontId="0" fillId="0" borderId="26" xfId="0" applyNumberFormat="1" applyFont="1" applyFill="1" applyBorder="1" applyAlignment="1" applyProtection="1">
      <alignment horizontal="center" vertical="center"/>
      <protection/>
    </xf>
    <xf numFmtId="10" fontId="0" fillId="0" borderId="52" xfId="100" applyNumberFormat="1" applyFont="1" applyFill="1" applyBorder="1" applyAlignment="1" applyProtection="1">
      <alignment horizontal="center" vertical="center"/>
      <protection/>
    </xf>
    <xf numFmtId="49" fontId="0" fillId="0" borderId="53" xfId="0" applyNumberFormat="1" applyFont="1" applyFill="1" applyBorder="1" applyAlignment="1" applyProtection="1">
      <alignment horizontal="center" vertical="center"/>
      <protection/>
    </xf>
    <xf numFmtId="49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55" xfId="45" applyFont="1" applyFill="1" applyBorder="1" applyAlignment="1" applyProtection="1">
      <alignment horizontal="center" vertical="center"/>
      <protection/>
    </xf>
    <xf numFmtId="10" fontId="0" fillId="0" borderId="56" xfId="100" applyNumberFormat="1" applyFont="1" applyFill="1" applyBorder="1" applyAlignment="1" applyProtection="1">
      <alignment horizontal="center" vertical="center"/>
      <protection/>
    </xf>
    <xf numFmtId="0" fontId="67" fillId="34" borderId="57" xfId="45" applyFont="1" applyFill="1" applyBorder="1" applyAlignment="1" applyProtection="1">
      <alignment vertical="center"/>
      <protection/>
    </xf>
    <xf numFmtId="0" fontId="67" fillId="34" borderId="58" xfId="45" applyFont="1" applyFill="1" applyBorder="1" applyAlignment="1" applyProtection="1">
      <alignment vertical="center"/>
      <protection/>
    </xf>
    <xf numFmtId="0" fontId="67" fillId="34" borderId="19" xfId="45" applyFont="1" applyFill="1" applyBorder="1" applyAlignment="1" applyProtection="1">
      <alignment horizontal="left" vertical="center"/>
      <protection/>
    </xf>
    <xf numFmtId="0" fontId="67" fillId="34" borderId="19" xfId="45" applyFont="1" applyFill="1" applyBorder="1" applyAlignment="1" applyProtection="1">
      <alignment horizontal="center" vertical="center"/>
      <protection/>
    </xf>
    <xf numFmtId="4" fontId="67" fillId="38" borderId="59" xfId="45" applyNumberFormat="1" applyFont="1" applyFill="1" applyBorder="1" applyAlignment="1" applyProtection="1">
      <alignment horizontal="center" vertical="center"/>
      <protection/>
    </xf>
    <xf numFmtId="9" fontId="68" fillId="34" borderId="15" xfId="45" applyNumberFormat="1" applyFont="1" applyFill="1" applyBorder="1" applyAlignment="1" applyProtection="1">
      <alignment horizontal="center" vertical="center" wrapText="1"/>
      <protection/>
    </xf>
    <xf numFmtId="0" fontId="3" fillId="0" borderId="0" xfId="45" applyFont="1" applyFill="1" applyBorder="1" applyAlignment="1" applyProtection="1">
      <alignment horizontal="centerContinuous" vertical="center" wrapText="1"/>
      <protection/>
    </xf>
    <xf numFmtId="0" fontId="16" fillId="0" borderId="0" xfId="45" applyFont="1" applyFill="1" applyBorder="1" applyAlignment="1" applyProtection="1">
      <alignment horizontal="centerContinuous" vertical="center" wrapText="1"/>
      <protection/>
    </xf>
    <xf numFmtId="0" fontId="4" fillId="0" borderId="0" xfId="45" applyFont="1" applyFill="1" applyBorder="1" applyAlignment="1" applyProtection="1">
      <alignment horizontal="centerContinuous" vertical="center" wrapText="1"/>
      <protection/>
    </xf>
    <xf numFmtId="0" fontId="13" fillId="0" borderId="0" xfId="45" applyFont="1" applyFill="1" applyAlignment="1" applyProtection="1">
      <alignment horizontal="centerContinuous" vertical="center" wrapText="1"/>
      <protection/>
    </xf>
    <xf numFmtId="4" fontId="13" fillId="0" borderId="0" xfId="45" applyNumberFormat="1" applyFont="1" applyFill="1" applyAlignment="1" applyProtection="1">
      <alignment horizontal="centerContinuous" vertical="center" wrapText="1"/>
      <protection/>
    </xf>
    <xf numFmtId="0" fontId="13" fillId="0" borderId="0" xfId="45" applyFont="1" applyAlignment="1" applyProtection="1">
      <alignment horizontal="right" vertical="center"/>
      <protection/>
    </xf>
    <xf numFmtId="10" fontId="13" fillId="0" borderId="0" xfId="45" applyNumberFormat="1" applyFont="1" applyAlignment="1" applyProtection="1">
      <alignment horizontal="center" vertical="center"/>
      <protection/>
    </xf>
    <xf numFmtId="171" fontId="67" fillId="34" borderId="60" xfId="49" applyNumberFormat="1" applyFont="1" applyFill="1" applyBorder="1" applyAlignment="1" applyProtection="1">
      <alignment horizontal="center" vertical="center"/>
      <protection/>
    </xf>
    <xf numFmtId="170" fontId="9" fillId="35" borderId="57" xfId="45" applyNumberFormat="1" applyFont="1" applyFill="1" applyBorder="1" applyAlignment="1" applyProtection="1">
      <alignment horizontal="center" vertical="center" wrapText="1"/>
      <protection/>
    </xf>
    <xf numFmtId="170" fontId="9" fillId="35" borderId="58" xfId="45" applyNumberFormat="1" applyFont="1" applyFill="1" applyBorder="1" applyAlignment="1" applyProtection="1">
      <alignment horizontal="center" vertical="center" wrapText="1"/>
      <protection/>
    </xf>
    <xf numFmtId="0" fontId="3" fillId="0" borderId="61" xfId="45" applyFont="1" applyBorder="1" applyAlignment="1" applyProtection="1">
      <alignment horizontal="center" vertical="center"/>
      <protection/>
    </xf>
    <xf numFmtId="0" fontId="3" fillId="0" borderId="62" xfId="45" applyFont="1" applyBorder="1" applyAlignment="1" applyProtection="1">
      <alignment horizontal="center" vertical="center"/>
      <protection/>
    </xf>
    <xf numFmtId="0" fontId="3" fillId="0" borderId="61" xfId="45" applyFont="1" applyFill="1" applyBorder="1" applyAlignment="1" applyProtection="1">
      <alignment horizontal="center" vertical="center"/>
      <protection/>
    </xf>
    <xf numFmtId="0" fontId="3" fillId="0" borderId="62" xfId="45" applyFont="1" applyFill="1" applyBorder="1" applyAlignment="1" applyProtection="1">
      <alignment horizontal="center" vertical="center"/>
      <protection/>
    </xf>
    <xf numFmtId="0" fontId="7" fillId="0" borderId="0" xfId="45" applyFont="1" applyBorder="1" applyAlignment="1" applyProtection="1">
      <alignment vertical="center" wrapText="1"/>
      <protection/>
    </xf>
    <xf numFmtId="0" fontId="7" fillId="0" borderId="21" xfId="45" applyFont="1" applyBorder="1" applyAlignment="1" applyProtection="1">
      <alignment vertical="center" wrapText="1"/>
      <protection/>
    </xf>
    <xf numFmtId="170" fontId="9" fillId="40" borderId="57" xfId="45" applyNumberFormat="1" applyFont="1" applyFill="1" applyBorder="1" applyAlignment="1" applyProtection="1">
      <alignment horizontal="center" vertical="center" wrapText="1"/>
      <protection/>
    </xf>
    <xf numFmtId="170" fontId="9" fillId="40" borderId="58" xfId="45" applyNumberFormat="1" applyFont="1" applyFill="1" applyBorder="1" applyAlignment="1" applyProtection="1">
      <alignment horizontal="center" vertical="center" wrapText="1"/>
      <protection/>
    </xf>
    <xf numFmtId="0" fontId="3" fillId="0" borderId="63" xfId="45" applyFont="1" applyFill="1" applyBorder="1" applyAlignment="1" applyProtection="1">
      <alignment horizontal="center" vertical="center"/>
      <protection/>
    </xf>
    <xf numFmtId="0" fontId="3" fillId="0" borderId="64" xfId="45" applyFont="1" applyFill="1" applyBorder="1" applyAlignment="1" applyProtection="1">
      <alignment horizontal="center" vertical="center"/>
      <protection/>
    </xf>
    <xf numFmtId="0" fontId="2" fillId="0" borderId="0" xfId="45" applyFont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67" fillId="34" borderId="65" xfId="67" applyFont="1" applyFill="1" applyBorder="1" applyAlignment="1" applyProtection="1">
      <alignment horizontal="center" vertical="center"/>
      <protection/>
    </xf>
    <xf numFmtId="0" fontId="67" fillId="34" borderId="66" xfId="67" applyFont="1" applyFill="1" applyBorder="1" applyAlignment="1" applyProtection="1">
      <alignment horizontal="center" vertical="center"/>
      <protection/>
    </xf>
    <xf numFmtId="0" fontId="67" fillId="34" borderId="67" xfId="67" applyFont="1" applyFill="1" applyBorder="1" applyAlignment="1" applyProtection="1">
      <alignment horizontal="center" vertical="center"/>
      <protection/>
    </xf>
    <xf numFmtId="0" fontId="67" fillId="34" borderId="68" xfId="67" applyFont="1" applyFill="1" applyBorder="1" applyAlignment="1" applyProtection="1">
      <alignment horizontal="center" vertical="center"/>
      <protection/>
    </xf>
    <xf numFmtId="9" fontId="67" fillId="34" borderId="69" xfId="67" applyNumberFormat="1" applyFont="1" applyFill="1" applyBorder="1" applyAlignment="1" applyProtection="1">
      <alignment horizontal="center" vertical="center"/>
      <protection/>
    </xf>
    <xf numFmtId="9" fontId="67" fillId="34" borderId="70" xfId="67" applyNumberFormat="1" applyFont="1" applyFill="1" applyBorder="1" applyAlignment="1" applyProtection="1">
      <alignment horizontal="center" vertical="center"/>
      <protection/>
    </xf>
    <xf numFmtId="166" fontId="67" fillId="34" borderId="71" xfId="49" applyFont="1" applyFill="1" applyBorder="1" applyAlignment="1" applyProtection="1">
      <alignment horizontal="center" vertical="center"/>
      <protection/>
    </xf>
    <xf numFmtId="166" fontId="67" fillId="34" borderId="72" xfId="49" applyFont="1" applyFill="1" applyBorder="1" applyAlignment="1" applyProtection="1">
      <alignment horizontal="center" vertical="center"/>
      <protection/>
    </xf>
    <xf numFmtId="166" fontId="69" fillId="34" borderId="67" xfId="49" applyFont="1" applyFill="1" applyBorder="1" applyAlignment="1" applyProtection="1">
      <alignment horizontal="center" vertical="center"/>
      <protection/>
    </xf>
    <xf numFmtId="166" fontId="69" fillId="34" borderId="68" xfId="49" applyFont="1" applyFill="1" applyBorder="1" applyAlignment="1" applyProtection="1">
      <alignment horizontal="center" vertical="center"/>
      <protection/>
    </xf>
    <xf numFmtId="166" fontId="69" fillId="34" borderId="71" xfId="49" applyFont="1" applyFill="1" applyBorder="1" applyAlignment="1" applyProtection="1">
      <alignment horizontal="center" vertical="center"/>
      <protection/>
    </xf>
    <xf numFmtId="166" fontId="69" fillId="34" borderId="72" xfId="49" applyFont="1" applyFill="1" applyBorder="1" applyAlignment="1" applyProtection="1">
      <alignment horizontal="center" vertical="center"/>
      <protection/>
    </xf>
    <xf numFmtId="166" fontId="5" fillId="0" borderId="65" xfId="51" applyFont="1" applyFill="1" applyBorder="1" applyAlignment="1" applyProtection="1">
      <alignment horizontal="center" vertical="center"/>
      <protection/>
    </xf>
    <xf numFmtId="166" fontId="5" fillId="0" borderId="67" xfId="51" applyFont="1" applyFill="1" applyBorder="1" applyAlignment="1" applyProtection="1">
      <alignment horizontal="center" vertical="center"/>
      <protection/>
    </xf>
    <xf numFmtId="9" fontId="5" fillId="0" borderId="39" xfId="67" applyNumberFormat="1" applyFont="1" applyBorder="1" applyAlignment="1" applyProtection="1">
      <alignment horizontal="center" vertical="center"/>
      <protection/>
    </xf>
    <xf numFmtId="166" fontId="5" fillId="0" borderId="71" xfId="49" applyFont="1" applyFill="1" applyBorder="1" applyAlignment="1" applyProtection="1">
      <alignment horizontal="center" vertical="center"/>
      <protection/>
    </xf>
    <xf numFmtId="166" fontId="17" fillId="0" borderId="41" xfId="49" applyFont="1" applyFill="1" applyBorder="1" applyAlignment="1" applyProtection="1">
      <alignment horizontal="center" vertical="center"/>
      <protection/>
    </xf>
    <xf numFmtId="170" fontId="9" fillId="0" borderId="73" xfId="45" applyNumberFormat="1" applyFont="1" applyFill="1" applyBorder="1" applyAlignment="1" applyProtection="1">
      <alignment horizontal="center" vertical="center" wrapText="1"/>
      <protection/>
    </xf>
    <xf numFmtId="170" fontId="9" fillId="0" borderId="74" xfId="45" applyNumberFormat="1" applyFont="1" applyFill="1" applyBorder="1" applyAlignment="1" applyProtection="1">
      <alignment horizontal="center" vertical="center" wrapText="1"/>
      <protection/>
    </xf>
    <xf numFmtId="0" fontId="9" fillId="0" borderId="75" xfId="45" applyFont="1" applyFill="1" applyBorder="1" applyAlignment="1" applyProtection="1">
      <alignment horizontal="center" vertical="center" wrapText="1"/>
      <protection/>
    </xf>
    <xf numFmtId="0" fontId="9" fillId="0" borderId="76" xfId="45" applyFont="1" applyFill="1" applyBorder="1" applyAlignment="1" applyProtection="1">
      <alignment horizontal="center" vertical="center" wrapText="1"/>
      <protection/>
    </xf>
    <xf numFmtId="10" fontId="4" fillId="0" borderId="75" xfId="67" applyNumberFormat="1" applyFont="1" applyBorder="1" applyAlignment="1" applyProtection="1">
      <alignment horizontal="center" vertical="center"/>
      <protection/>
    </xf>
    <xf numFmtId="10" fontId="4" fillId="0" borderId="76" xfId="67" applyNumberFormat="1" applyFont="1" applyBorder="1" applyAlignment="1" applyProtection="1">
      <alignment horizontal="center" vertical="center"/>
      <protection/>
    </xf>
    <xf numFmtId="172" fontId="4" fillId="0" borderId="77" xfId="67" applyNumberFormat="1" applyFont="1" applyBorder="1" applyAlignment="1" applyProtection="1">
      <alignment horizontal="center" vertical="center"/>
      <protection/>
    </xf>
    <xf numFmtId="172" fontId="4" fillId="0" borderId="76" xfId="67" applyNumberFormat="1" applyFont="1" applyBorder="1" applyAlignment="1" applyProtection="1">
      <alignment horizontal="center" vertical="center"/>
      <protection/>
    </xf>
    <xf numFmtId="0" fontId="9" fillId="0" borderId="14" xfId="45" applyFont="1" applyFill="1" applyBorder="1" applyAlignment="1" applyProtection="1">
      <alignment horizontal="center" vertical="center" wrapText="1"/>
      <protection/>
    </xf>
    <xf numFmtId="10" fontId="4" fillId="0" borderId="14" xfId="67" applyNumberFormat="1" applyFont="1" applyBorder="1" applyAlignment="1" applyProtection="1">
      <alignment horizontal="center" vertical="center"/>
      <protection/>
    </xf>
    <xf numFmtId="172" fontId="4" fillId="0" borderId="14" xfId="67" applyNumberFormat="1" applyFont="1" applyBorder="1" applyAlignment="1" applyProtection="1">
      <alignment horizontal="center" vertical="center"/>
      <protection/>
    </xf>
    <xf numFmtId="182" fontId="67" fillId="34" borderId="14" xfId="67" applyNumberFormat="1" applyFont="1" applyFill="1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67" fillId="34" borderId="79" xfId="67" applyFont="1" applyFill="1" applyBorder="1" applyAlignment="1" applyProtection="1">
      <alignment horizontal="center" vertical="center"/>
      <protection/>
    </xf>
    <xf numFmtId="0" fontId="70" fillId="34" borderId="80" xfId="67" applyFont="1" applyFill="1" applyBorder="1" applyAlignment="1" applyProtection="1">
      <alignment horizontal="center" vertical="center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170" fontId="9" fillId="0" borderId="45" xfId="45" applyNumberFormat="1" applyFont="1" applyFill="1" applyBorder="1" applyAlignment="1" applyProtection="1">
      <alignment horizontal="center" vertical="center" wrapText="1"/>
      <protection/>
    </xf>
    <xf numFmtId="0" fontId="3" fillId="0" borderId="36" xfId="45" applyFont="1" applyBorder="1" applyAlignment="1" applyProtection="1">
      <alignment horizontal="center" vertical="center" wrapText="1"/>
      <protection/>
    </xf>
    <xf numFmtId="0" fontId="67" fillId="34" borderId="13" xfId="45" applyFont="1" applyFill="1" applyBorder="1" applyAlignment="1" applyProtection="1">
      <alignment horizontal="center" vertical="center" wrapText="1"/>
      <protection/>
    </xf>
    <xf numFmtId="0" fontId="4" fillId="0" borderId="6" xfId="45" applyFont="1" applyBorder="1" applyAlignment="1" applyProtection="1">
      <alignment horizontal="left" vertical="center" wrapText="1"/>
      <protection/>
    </xf>
  </cellXfs>
  <cellStyles count="11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2 3" xfId="53"/>
    <cellStyle name="Moeda 3" xfId="54"/>
    <cellStyle name="Moeda 3 2" xfId="55"/>
    <cellStyle name="Moeda 3 2 2" xfId="56"/>
    <cellStyle name="Moeda 3 2 3" xfId="57"/>
    <cellStyle name="Moeda 4" xfId="58"/>
    <cellStyle name="Moeda 5" xfId="59"/>
    <cellStyle name="Moeda 6" xfId="60"/>
    <cellStyle name="Neutra" xfId="61"/>
    <cellStyle name="Normal 10" xfId="62"/>
    <cellStyle name="Normal 10 2" xfId="63"/>
    <cellStyle name="Normal 10 3" xfId="64"/>
    <cellStyle name="Normal 10 4" xfId="65"/>
    <cellStyle name="Normal 11" xfId="66"/>
    <cellStyle name="Normal 2" xfId="67"/>
    <cellStyle name="Normal 2 2" xfId="68"/>
    <cellStyle name="Normal 2 3" xfId="69"/>
    <cellStyle name="Normal 2 4" xfId="70"/>
    <cellStyle name="Normal 2 4 2" xfId="71"/>
    <cellStyle name="Normal 2 4 3" xfId="72"/>
    <cellStyle name="Normal 2 5" xfId="73"/>
    <cellStyle name="Normal 2 5 2" xfId="74"/>
    <cellStyle name="Normal 2 5 3" xfId="75"/>
    <cellStyle name="Normal 2 5 4" xfId="76"/>
    <cellStyle name="Normal 3" xfId="77"/>
    <cellStyle name="Normal 3 2" xfId="78"/>
    <cellStyle name="Normal 3 3" xfId="79"/>
    <cellStyle name="Normal 4" xfId="80"/>
    <cellStyle name="Normal 4 2" xfId="81"/>
    <cellStyle name="Normal 4 3" xfId="82"/>
    <cellStyle name="Normal 4 3 2" xfId="83"/>
    <cellStyle name="Normal 4 3 3" xfId="84"/>
    <cellStyle name="Normal 4 4" xfId="85"/>
    <cellStyle name="Normal 4 4 2" xfId="86"/>
    <cellStyle name="Normal 5" xfId="87"/>
    <cellStyle name="Normal 5 2" xfId="88"/>
    <cellStyle name="Normal 6" xfId="89"/>
    <cellStyle name="Normal 7" xfId="90"/>
    <cellStyle name="Normal 8" xfId="91"/>
    <cellStyle name="Normal 8 2" xfId="92"/>
    <cellStyle name="Normal 8 3" xfId="93"/>
    <cellStyle name="Normal 9" xfId="94"/>
    <cellStyle name="Normal 9 2" xfId="95"/>
    <cellStyle name="Normal 9 3" xfId="96"/>
    <cellStyle name="Normal_Orçamento RETIFICADO DA OBRA JUNHO - CERTO" xfId="97"/>
    <cellStyle name="Nota" xfId="98"/>
    <cellStyle name="planilhas" xfId="99"/>
    <cellStyle name="Percent" xfId="100"/>
    <cellStyle name="Porcentagem 2" xfId="101"/>
    <cellStyle name="Porcentagem 2 2" xfId="102"/>
    <cellStyle name="Porcentagem 2 3" xfId="103"/>
    <cellStyle name="Porcentagem 3" xfId="104"/>
    <cellStyle name="Saída" xfId="105"/>
    <cellStyle name="Comma [0]" xfId="106"/>
    <cellStyle name="Separador de milhares 2" xfId="107"/>
    <cellStyle name="Separador de milhares 3" xfId="108"/>
    <cellStyle name="Separador de milhares 3 2" xfId="109"/>
    <cellStyle name="Separador de milhares 3 3" xfId="110"/>
    <cellStyle name="Separador de milhares 3 4" xfId="111"/>
    <cellStyle name="Separador de milhares 4" xfId="112"/>
    <cellStyle name="SNEVERS" xfId="113"/>
    <cellStyle name="Texto de Aviso" xfId="114"/>
    <cellStyle name="Texto Explicativo" xfId="115"/>
    <cellStyle name="Título" xfId="116"/>
    <cellStyle name="Título 1" xfId="117"/>
    <cellStyle name="Título 2" xfId="118"/>
    <cellStyle name="Título 3" xfId="119"/>
    <cellStyle name="Título 4" xfId="120"/>
    <cellStyle name="Total" xfId="121"/>
    <cellStyle name="Comma" xfId="122"/>
    <cellStyle name="Vírgula 2" xfId="123"/>
    <cellStyle name="Vírgula 2 2" xfId="124"/>
    <cellStyle name="Vírgula 2 3" xfId="125"/>
    <cellStyle name="Vírgula 3" xfId="126"/>
    <cellStyle name="Vírgula 4" xfId="127"/>
  </cellStyles>
  <dxfs count="515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showZeros="0" tabSelected="1" zoomScaleSheetLayoutView="70" workbookViewId="0" topLeftCell="A1">
      <selection activeCell="K2" sqref="K2"/>
    </sheetView>
  </sheetViews>
  <sheetFormatPr defaultColWidth="9.140625" defaultRowHeight="12.75" outlineLevelRow="1"/>
  <cols>
    <col min="1" max="1" width="12.00390625" style="90" customWidth="1"/>
    <col min="2" max="2" width="12.140625" style="90" customWidth="1"/>
    <col min="3" max="3" width="11.28125" style="119" bestFit="1" customWidth="1"/>
    <col min="4" max="4" width="55.140625" style="146" customWidth="1"/>
    <col min="5" max="5" width="10.7109375" style="90" customWidth="1"/>
    <col min="6" max="6" width="11.7109375" style="147" customWidth="1"/>
    <col min="7" max="7" width="14.00390625" style="137" customWidth="1"/>
    <col min="8" max="8" width="31.8515625" style="148" customWidth="1"/>
    <col min="9" max="9" width="13.140625" style="142" customWidth="1"/>
    <col min="10" max="16384" width="9.140625" style="9" customWidth="1"/>
  </cols>
  <sheetData>
    <row r="1" spans="2:9" ht="30" customHeight="1">
      <c r="B1" s="27"/>
      <c r="D1" s="240"/>
      <c r="E1" s="240"/>
      <c r="F1" s="240"/>
      <c r="G1" s="240"/>
      <c r="H1" s="240"/>
      <c r="I1" s="240"/>
    </row>
    <row r="2" spans="1:9" ht="12.75">
      <c r="A2" s="27"/>
      <c r="B2" s="27"/>
      <c r="D2" s="241"/>
      <c r="E2" s="241"/>
      <c r="F2" s="241"/>
      <c r="G2" s="241"/>
      <c r="H2" s="241"/>
      <c r="I2" s="241"/>
    </row>
    <row r="3" spans="1:9" ht="18">
      <c r="A3" s="27"/>
      <c r="B3" s="27"/>
      <c r="D3" s="242"/>
      <c r="E3" s="242"/>
      <c r="F3" s="242"/>
      <c r="G3" s="242"/>
      <c r="H3" s="242"/>
      <c r="I3" s="242"/>
    </row>
    <row r="4" spans="1:9" ht="18">
      <c r="A4" s="27"/>
      <c r="B4" s="27"/>
      <c r="D4" s="120"/>
      <c r="E4" s="120"/>
      <c r="F4" s="120"/>
      <c r="G4" s="120"/>
      <c r="H4" s="120"/>
      <c r="I4" s="120"/>
    </row>
    <row r="5" spans="1:9" ht="16.5" thickBot="1">
      <c r="A5" s="121"/>
      <c r="B5" s="121"/>
      <c r="C5" s="122"/>
      <c r="D5" s="123"/>
      <c r="E5" s="124"/>
      <c r="F5" s="125"/>
      <c r="G5" s="124"/>
      <c r="H5" s="124"/>
      <c r="I5" s="124"/>
    </row>
    <row r="6" spans="1:9" s="10" customFormat="1" ht="15.75">
      <c r="A6" s="59" t="s">
        <v>0</v>
      </c>
      <c r="B6" s="149"/>
      <c r="C6" s="150"/>
      <c r="D6" s="68" t="s">
        <v>72</v>
      </c>
      <c r="E6" s="149"/>
      <c r="F6" s="151"/>
      <c r="G6" s="151"/>
      <c r="H6" s="151"/>
      <c r="I6" s="152"/>
    </row>
    <row r="7" spans="1:9" s="10" customFormat="1" ht="4.5" customHeight="1">
      <c r="A7" s="153"/>
      <c r="B7" s="149"/>
      <c r="C7" s="110"/>
      <c r="D7" s="60"/>
      <c r="E7" s="149"/>
      <c r="F7" s="151"/>
      <c r="G7" s="151"/>
      <c r="H7" s="151"/>
      <c r="I7" s="154"/>
    </row>
    <row r="8" spans="1:9" s="10" customFormat="1" ht="15.75">
      <c r="A8" s="67" t="s">
        <v>1</v>
      </c>
      <c r="B8" s="68"/>
      <c r="C8" s="150"/>
      <c r="D8" s="68" t="s">
        <v>71</v>
      </c>
      <c r="E8" s="149"/>
      <c r="F8" s="234"/>
      <c r="G8" s="234"/>
      <c r="H8" s="16"/>
      <c r="I8" s="155"/>
    </row>
    <row r="9" spans="1:9" s="10" customFormat="1" ht="4.5" customHeight="1">
      <c r="A9" s="67"/>
      <c r="B9" s="68"/>
      <c r="C9" s="150"/>
      <c r="D9" s="68"/>
      <c r="E9" s="149"/>
      <c r="F9" s="156"/>
      <c r="G9" s="149"/>
      <c r="H9" s="149"/>
      <c r="I9" s="155"/>
    </row>
    <row r="10" spans="1:9" s="10" customFormat="1" ht="15.75">
      <c r="A10" s="67" t="s">
        <v>2</v>
      </c>
      <c r="B10" s="68"/>
      <c r="C10" s="150"/>
      <c r="D10" s="68" t="s">
        <v>73</v>
      </c>
      <c r="E10" s="149"/>
      <c r="F10" s="234" t="s">
        <v>3</v>
      </c>
      <c r="G10" s="234"/>
      <c r="H10" s="157">
        <f>G53</f>
        <v>0</v>
      </c>
      <c r="I10" s="20"/>
    </row>
    <row r="11" spans="1:9" s="10" customFormat="1" ht="4.5" customHeight="1">
      <c r="A11" s="158"/>
      <c r="B11" s="149"/>
      <c r="C11" s="110"/>
      <c r="D11" s="60"/>
      <c r="E11" s="149"/>
      <c r="F11" s="159"/>
      <c r="G11" s="159"/>
      <c r="H11" s="160"/>
      <c r="I11" s="161"/>
    </row>
    <row r="12" spans="1:9" s="10" customFormat="1" ht="16.5" thickBot="1">
      <c r="A12" s="162" t="s">
        <v>45</v>
      </c>
      <c r="B12" s="163"/>
      <c r="C12" s="163"/>
      <c r="D12" s="164" t="s">
        <v>74</v>
      </c>
      <c r="E12" s="163"/>
      <c r="F12" s="235"/>
      <c r="G12" s="235"/>
      <c r="H12" s="21"/>
      <c r="I12" s="165"/>
    </row>
    <row r="13" spans="1:9" ht="13.5" thickBot="1">
      <c r="A13" s="166"/>
      <c r="B13" s="167"/>
      <c r="C13" s="168"/>
      <c r="D13" s="169"/>
      <c r="E13" s="170"/>
      <c r="F13" s="171"/>
      <c r="G13" s="170"/>
      <c r="H13" s="170"/>
      <c r="I13" s="172"/>
    </row>
    <row r="14" spans="1:9" s="11" customFormat="1" ht="36.75" thickBot="1">
      <c r="A14" s="173" t="s">
        <v>46</v>
      </c>
      <c r="B14" s="173" t="s">
        <v>52</v>
      </c>
      <c r="C14" s="115" t="s">
        <v>6</v>
      </c>
      <c r="D14" s="174" t="s">
        <v>54</v>
      </c>
      <c r="E14" s="175" t="s">
        <v>8</v>
      </c>
      <c r="F14" s="176" t="s">
        <v>9</v>
      </c>
      <c r="G14" s="177" t="s">
        <v>56</v>
      </c>
      <c r="H14" s="8" t="s">
        <v>53</v>
      </c>
      <c r="I14" s="178" t="s">
        <v>10</v>
      </c>
    </row>
    <row r="15" spans="1:9" s="12" customFormat="1" ht="15.75" thickBot="1">
      <c r="A15" s="236">
        <v>1</v>
      </c>
      <c r="B15" s="237"/>
      <c r="C15" s="179"/>
      <c r="D15" s="180" t="s">
        <v>60</v>
      </c>
      <c r="E15" s="181">
        <f>ROUND(SUM(E16),2)</f>
        <v>0</v>
      </c>
      <c r="F15" s="181"/>
      <c r="G15" s="181"/>
      <c r="H15" s="18"/>
      <c r="I15" s="7" t="e">
        <f>E15/$G$53</f>
        <v>#DIV/0!</v>
      </c>
    </row>
    <row r="16" spans="1:9" ht="12.75" outlineLevel="1">
      <c r="A16" s="232" t="s">
        <v>13</v>
      </c>
      <c r="B16" s="233"/>
      <c r="C16" s="182"/>
      <c r="D16" s="183" t="str">
        <f>D15</f>
        <v>CEMEB GOV. ANDRÉ FRANCO MONTORO</v>
      </c>
      <c r="E16" s="17">
        <f>SUM(H17:H19)</f>
        <v>0</v>
      </c>
      <c r="F16" s="17"/>
      <c r="G16" s="17"/>
      <c r="H16" s="17"/>
      <c r="I16" s="15" t="e">
        <f>E16/$G$53</f>
        <v>#DIV/0!</v>
      </c>
    </row>
    <row r="17" spans="1:9" ht="12.75" outlineLevel="1">
      <c r="A17" s="184" t="s">
        <v>14</v>
      </c>
      <c r="B17" s="185" t="s">
        <v>35</v>
      </c>
      <c r="C17" s="186" t="s">
        <v>59</v>
      </c>
      <c r="D17" s="187" t="s">
        <v>76</v>
      </c>
      <c r="E17" s="188" t="s">
        <v>17</v>
      </c>
      <c r="F17" s="189">
        <v>63.00000000000001</v>
      </c>
      <c r="G17" s="126"/>
      <c r="H17" s="190">
        <f>ROUND(_xlfn.IFERROR(F17*G17," - "),2)</f>
        <v>0</v>
      </c>
      <c r="I17" s="191" t="e">
        <f>H17/$G$53</f>
        <v>#DIV/0!</v>
      </c>
    </row>
    <row r="18" spans="1:9" ht="25.5" outlineLevel="1">
      <c r="A18" s="184" t="s">
        <v>15</v>
      </c>
      <c r="B18" s="185" t="s">
        <v>61</v>
      </c>
      <c r="C18" s="186" t="s">
        <v>59</v>
      </c>
      <c r="D18" s="187" t="s">
        <v>77</v>
      </c>
      <c r="E18" s="188" t="s">
        <v>17</v>
      </c>
      <c r="F18" s="189">
        <v>278.05</v>
      </c>
      <c r="G18" s="126"/>
      <c r="H18" s="190">
        <f>ROUND(_xlfn.IFERROR(F18*G18," - "),2)</f>
        <v>0</v>
      </c>
      <c r="I18" s="191" t="e">
        <f>H18/$G$53</f>
        <v>#DIV/0!</v>
      </c>
    </row>
    <row r="19" spans="1:9" ht="26.25" outlineLevel="1" thickBot="1">
      <c r="A19" s="184" t="s">
        <v>16</v>
      </c>
      <c r="B19" s="185" t="s">
        <v>62</v>
      </c>
      <c r="C19" s="186" t="s">
        <v>59</v>
      </c>
      <c r="D19" s="187" t="s">
        <v>78</v>
      </c>
      <c r="E19" s="188" t="s">
        <v>17</v>
      </c>
      <c r="F19" s="189">
        <v>6.4</v>
      </c>
      <c r="G19" s="126"/>
      <c r="H19" s="190">
        <f>ROUND(_xlfn.IFERROR(F19*G19," - "),2)</f>
        <v>0</v>
      </c>
      <c r="I19" s="191" t="e">
        <f>H19/$G$53</f>
        <v>#DIV/0!</v>
      </c>
    </row>
    <row r="20" spans="1:9" s="12" customFormat="1" ht="15.75" thickBot="1">
      <c r="A20" s="228">
        <v>2</v>
      </c>
      <c r="B20" s="229"/>
      <c r="C20" s="179"/>
      <c r="D20" s="180" t="s">
        <v>63</v>
      </c>
      <c r="E20" s="181">
        <f>ROUND(SUM(E21),2)</f>
        <v>0</v>
      </c>
      <c r="F20" s="181"/>
      <c r="G20" s="181"/>
      <c r="H20" s="18"/>
      <c r="I20" s="7" t="e">
        <f>E20/$G$53</f>
        <v>#DIV/0!</v>
      </c>
    </row>
    <row r="21" spans="1:9" s="12" customFormat="1" ht="14.25" outlineLevel="1">
      <c r="A21" s="238" t="s">
        <v>18</v>
      </c>
      <c r="B21" s="239"/>
      <c r="C21" s="182"/>
      <c r="D21" s="183" t="str">
        <f>D20</f>
        <v>CEMEB MARIO TOMAZ</v>
      </c>
      <c r="E21" s="17">
        <f>SUM(H22:H22)</f>
        <v>0</v>
      </c>
      <c r="F21" s="17"/>
      <c r="G21" s="17"/>
      <c r="H21" s="17"/>
      <c r="I21" s="15" t="e">
        <f>E21/$G$53</f>
        <v>#DIV/0!</v>
      </c>
    </row>
    <row r="22" spans="1:9" s="12" customFormat="1" ht="15" outlineLevel="1" thickBot="1">
      <c r="A22" s="192" t="s">
        <v>19</v>
      </c>
      <c r="B22" s="193" t="s">
        <v>35</v>
      </c>
      <c r="C22" s="186" t="s">
        <v>59</v>
      </c>
      <c r="D22" s="187" t="s">
        <v>76</v>
      </c>
      <c r="E22" s="188" t="s">
        <v>17</v>
      </c>
      <c r="F22" s="194">
        <v>107.8</v>
      </c>
      <c r="G22" s="126"/>
      <c r="H22" s="190">
        <f>ROUND(_xlfn.IFERROR(F22*G22," - "),2)</f>
        <v>0</v>
      </c>
      <c r="I22" s="195" t="e">
        <f>H22/$G$53</f>
        <v>#DIV/0!</v>
      </c>
    </row>
    <row r="23" spans="1:9" ht="15.75" thickBot="1">
      <c r="A23" s="228">
        <v>3</v>
      </c>
      <c r="B23" s="229"/>
      <c r="C23" s="179"/>
      <c r="D23" s="180" t="s">
        <v>64</v>
      </c>
      <c r="E23" s="181">
        <f>ROUND(SUM(E24,),2)</f>
        <v>0</v>
      </c>
      <c r="F23" s="181"/>
      <c r="G23" s="181"/>
      <c r="H23" s="18"/>
      <c r="I23" s="7" t="e">
        <f>E23/$G$53</f>
        <v>#DIV/0!</v>
      </c>
    </row>
    <row r="24" spans="1:9" ht="12.75" outlineLevel="1">
      <c r="A24" s="232" t="s">
        <v>20</v>
      </c>
      <c r="B24" s="233"/>
      <c r="C24" s="182"/>
      <c r="D24" s="183" t="str">
        <f>D23</f>
        <v>CEMEB VER. UBIRATAN CHALUPPE</v>
      </c>
      <c r="E24" s="17">
        <f>SUM(H25:H27)</f>
        <v>0</v>
      </c>
      <c r="F24" s="17"/>
      <c r="G24" s="17"/>
      <c r="H24" s="17"/>
      <c r="I24" s="15" t="e">
        <f>E24/$G$53</f>
        <v>#DIV/0!</v>
      </c>
    </row>
    <row r="25" spans="1:9" ht="12.75" outlineLevel="1">
      <c r="A25" s="192" t="s">
        <v>21</v>
      </c>
      <c r="B25" s="193" t="s">
        <v>35</v>
      </c>
      <c r="C25" s="186" t="s">
        <v>59</v>
      </c>
      <c r="D25" s="187" t="s">
        <v>76</v>
      </c>
      <c r="E25" s="188" t="s">
        <v>17</v>
      </c>
      <c r="F25" s="196">
        <v>105.34</v>
      </c>
      <c r="G25" s="126"/>
      <c r="H25" s="190">
        <f>ROUND(_xlfn.IFERROR(F25*G25," - "),2)</f>
        <v>0</v>
      </c>
      <c r="I25" s="195" t="e">
        <f>H25/$G$53</f>
        <v>#DIV/0!</v>
      </c>
    </row>
    <row r="26" spans="1:9" ht="25.5" outlineLevel="1">
      <c r="A26" s="192" t="s">
        <v>22</v>
      </c>
      <c r="B26" s="197" t="s">
        <v>61</v>
      </c>
      <c r="C26" s="186" t="s">
        <v>59</v>
      </c>
      <c r="D26" s="187" t="s">
        <v>77</v>
      </c>
      <c r="E26" s="188" t="s">
        <v>17</v>
      </c>
      <c r="F26" s="189">
        <v>28.26</v>
      </c>
      <c r="G26" s="126"/>
      <c r="H26" s="190">
        <f>ROUND(_xlfn.IFERROR(F26*G26," - "),2)</f>
        <v>0</v>
      </c>
      <c r="I26" s="191" t="e">
        <f>H26/$G$53</f>
        <v>#DIV/0!</v>
      </c>
    </row>
    <row r="27" spans="1:9" ht="26.25" outlineLevel="1" thickBot="1">
      <c r="A27" s="192" t="s">
        <v>23</v>
      </c>
      <c r="B27" s="197" t="s">
        <v>62</v>
      </c>
      <c r="C27" s="186" t="s">
        <v>59</v>
      </c>
      <c r="D27" s="187" t="s">
        <v>78</v>
      </c>
      <c r="E27" s="188" t="s">
        <v>17</v>
      </c>
      <c r="F27" s="189">
        <f>11.8+3.65</f>
        <v>15.450000000000001</v>
      </c>
      <c r="G27" s="126"/>
      <c r="H27" s="190">
        <f>ROUND(_xlfn.IFERROR(F27*G27," - "),2)</f>
        <v>0</v>
      </c>
      <c r="I27" s="191" t="e">
        <f>H27/$G$53</f>
        <v>#DIV/0!</v>
      </c>
    </row>
    <row r="28" spans="1:9" ht="15.75" thickBot="1">
      <c r="A28" s="228">
        <v>4</v>
      </c>
      <c r="B28" s="229"/>
      <c r="C28" s="179"/>
      <c r="D28" s="180" t="s">
        <v>65</v>
      </c>
      <c r="E28" s="181">
        <f>ROUND(SUM(E29),2)</f>
        <v>0</v>
      </c>
      <c r="F28" s="181"/>
      <c r="G28" s="181"/>
      <c r="H28" s="18"/>
      <c r="I28" s="7" t="e">
        <f>E28/$G$53</f>
        <v>#DIV/0!</v>
      </c>
    </row>
    <row r="29" spans="1:9" ht="12.75" outlineLevel="1">
      <c r="A29" s="230" t="s">
        <v>24</v>
      </c>
      <c r="B29" s="231"/>
      <c r="C29" s="182"/>
      <c r="D29" s="183" t="str">
        <f>D28</f>
        <v>CEMEB MARIA ZIBINA DE CARVALHO</v>
      </c>
      <c r="E29" s="17">
        <f>SUM(H30:H32)</f>
        <v>0</v>
      </c>
      <c r="F29" s="17"/>
      <c r="G29" s="17"/>
      <c r="H29" s="17"/>
      <c r="I29" s="15" t="e">
        <f>E29/$G$53</f>
        <v>#DIV/0!</v>
      </c>
    </row>
    <row r="30" spans="1:9" ht="12.75" outlineLevel="1">
      <c r="A30" s="198" t="s">
        <v>25</v>
      </c>
      <c r="B30" s="193" t="s">
        <v>35</v>
      </c>
      <c r="C30" s="186" t="s">
        <v>59</v>
      </c>
      <c r="D30" s="187" t="s">
        <v>76</v>
      </c>
      <c r="E30" s="188" t="s">
        <v>17</v>
      </c>
      <c r="F30" s="196">
        <v>122.27000000000001</v>
      </c>
      <c r="G30" s="126"/>
      <c r="H30" s="190">
        <f>ROUND(_xlfn.IFERROR(F30*G30," - "),2)</f>
        <v>0</v>
      </c>
      <c r="I30" s="195" t="e">
        <f>H30/$G$53</f>
        <v>#DIV/0!</v>
      </c>
    </row>
    <row r="31" spans="1:9" ht="25.5" outlineLevel="1">
      <c r="A31" s="198" t="s">
        <v>26</v>
      </c>
      <c r="B31" s="199" t="s">
        <v>61</v>
      </c>
      <c r="C31" s="186" t="s">
        <v>59</v>
      </c>
      <c r="D31" s="187" t="s">
        <v>77</v>
      </c>
      <c r="E31" s="188" t="s">
        <v>17</v>
      </c>
      <c r="F31" s="189">
        <v>4.2</v>
      </c>
      <c r="G31" s="126"/>
      <c r="H31" s="190">
        <f>ROUND(_xlfn.IFERROR(F31*G31," - "),2)</f>
        <v>0</v>
      </c>
      <c r="I31" s="191" t="e">
        <f>H31/$G$53</f>
        <v>#DIV/0!</v>
      </c>
    </row>
    <row r="32" spans="1:9" ht="26.25" outlineLevel="1" thickBot="1">
      <c r="A32" s="198" t="s">
        <v>27</v>
      </c>
      <c r="B32" s="199" t="s">
        <v>62</v>
      </c>
      <c r="C32" s="186" t="s">
        <v>59</v>
      </c>
      <c r="D32" s="187" t="s">
        <v>78</v>
      </c>
      <c r="E32" s="188" t="s">
        <v>17</v>
      </c>
      <c r="F32" s="189">
        <v>9.7</v>
      </c>
      <c r="G32" s="126"/>
      <c r="H32" s="190">
        <f>ROUND(_xlfn.IFERROR(F32*G32," - "),2)</f>
        <v>0</v>
      </c>
      <c r="I32" s="191" t="e">
        <f>H32/$G$53</f>
        <v>#DIV/0!</v>
      </c>
    </row>
    <row r="33" spans="1:9" ht="15.75" thickBot="1">
      <c r="A33" s="228">
        <v>5</v>
      </c>
      <c r="B33" s="229"/>
      <c r="C33" s="179"/>
      <c r="D33" s="180" t="s">
        <v>66</v>
      </c>
      <c r="E33" s="181">
        <f>ROUND(SUM(E34),2)</f>
        <v>0</v>
      </c>
      <c r="F33" s="181"/>
      <c r="G33" s="181"/>
      <c r="H33" s="18"/>
      <c r="I33" s="7" t="e">
        <f>E33/$G$53</f>
        <v>#DIV/0!</v>
      </c>
    </row>
    <row r="34" spans="1:9" ht="12.75" outlineLevel="1">
      <c r="A34" s="230" t="s">
        <v>28</v>
      </c>
      <c r="B34" s="231"/>
      <c r="C34" s="182"/>
      <c r="D34" s="183" t="str">
        <f>D33</f>
        <v>CEMEB MAGALI TREVIZAN</v>
      </c>
      <c r="E34" s="17">
        <f>SUM(H35:H36)</f>
        <v>0</v>
      </c>
      <c r="F34" s="17"/>
      <c r="G34" s="17"/>
      <c r="H34" s="17"/>
      <c r="I34" s="15" t="e">
        <f>E34/$G$53</f>
        <v>#DIV/0!</v>
      </c>
    </row>
    <row r="35" spans="1:9" ht="12.75" outlineLevel="1">
      <c r="A35" s="192" t="s">
        <v>29</v>
      </c>
      <c r="B35" s="193" t="s">
        <v>35</v>
      </c>
      <c r="C35" s="186" t="s">
        <v>59</v>
      </c>
      <c r="D35" s="187" t="s">
        <v>76</v>
      </c>
      <c r="E35" s="188" t="s">
        <v>17</v>
      </c>
      <c r="F35" s="200">
        <v>27.2</v>
      </c>
      <c r="G35" s="126"/>
      <c r="H35" s="190">
        <f>ROUND(_xlfn.IFERROR(F35*G35," - "),2)</f>
        <v>0</v>
      </c>
      <c r="I35" s="195" t="e">
        <f>H35/$G$53</f>
        <v>#DIV/0!</v>
      </c>
    </row>
    <row r="36" spans="1:9" ht="26.25" outlineLevel="1" thickBot="1">
      <c r="A36" s="192" t="s">
        <v>30</v>
      </c>
      <c r="B36" s="199" t="s">
        <v>61</v>
      </c>
      <c r="C36" s="186" t="s">
        <v>59</v>
      </c>
      <c r="D36" s="187" t="s">
        <v>77</v>
      </c>
      <c r="E36" s="188" t="s">
        <v>17</v>
      </c>
      <c r="F36" s="189">
        <v>14.55</v>
      </c>
      <c r="G36" s="126"/>
      <c r="H36" s="190">
        <f>ROUND(_xlfn.IFERROR(F36*G36," - "),2)</f>
        <v>0</v>
      </c>
      <c r="I36" s="191" t="e">
        <f>H36/$G$53</f>
        <v>#DIV/0!</v>
      </c>
    </row>
    <row r="37" spans="1:9" ht="15.75" thickBot="1">
      <c r="A37" s="228">
        <v>6</v>
      </c>
      <c r="B37" s="229"/>
      <c r="C37" s="179"/>
      <c r="D37" s="180" t="s">
        <v>67</v>
      </c>
      <c r="E37" s="181">
        <f>ROUND(SUM(E38),2)</f>
        <v>0</v>
      </c>
      <c r="F37" s="181"/>
      <c r="G37" s="181"/>
      <c r="H37" s="18"/>
      <c r="I37" s="7" t="e">
        <f>E37/$G$53</f>
        <v>#DIV/0!</v>
      </c>
    </row>
    <row r="38" spans="1:9" ht="12.75" outlineLevel="1">
      <c r="A38" s="230" t="s">
        <v>31</v>
      </c>
      <c r="B38" s="231"/>
      <c r="C38" s="182"/>
      <c r="D38" s="183" t="str">
        <f>D37</f>
        <v>CEMEB FLORIZA NUNES DE CAMARGO</v>
      </c>
      <c r="E38" s="17">
        <f>SUM(H39:H41)</f>
        <v>0</v>
      </c>
      <c r="F38" s="17"/>
      <c r="G38" s="17"/>
      <c r="H38" s="19"/>
      <c r="I38" s="15" t="e">
        <f>E38/$G$53</f>
        <v>#DIV/0!</v>
      </c>
    </row>
    <row r="39" spans="1:9" ht="12.75" outlineLevel="1">
      <c r="A39" s="192" t="s">
        <v>32</v>
      </c>
      <c r="B39" s="201" t="s">
        <v>35</v>
      </c>
      <c r="C39" s="186" t="s">
        <v>59</v>
      </c>
      <c r="D39" s="187" t="s">
        <v>76</v>
      </c>
      <c r="E39" s="188" t="s">
        <v>17</v>
      </c>
      <c r="F39" s="202">
        <v>97.25000000000001</v>
      </c>
      <c r="G39" s="126"/>
      <c r="H39" s="190">
        <f>ROUND(_xlfn.IFERROR(F39*G39," - "),2)</f>
        <v>0</v>
      </c>
      <c r="I39" s="195" t="e">
        <f>H39/$G$53</f>
        <v>#DIV/0!</v>
      </c>
    </row>
    <row r="40" spans="1:9" ht="25.5" outlineLevel="1">
      <c r="A40" s="192" t="s">
        <v>33</v>
      </c>
      <c r="B40" s="197" t="s">
        <v>61</v>
      </c>
      <c r="C40" s="186" t="s">
        <v>59</v>
      </c>
      <c r="D40" s="187" t="s">
        <v>77</v>
      </c>
      <c r="E40" s="188" t="s">
        <v>17</v>
      </c>
      <c r="F40" s="203">
        <v>44.59</v>
      </c>
      <c r="G40" s="126"/>
      <c r="H40" s="190">
        <f>ROUND(_xlfn.IFERROR(F40*G40," - "),2)</f>
        <v>0</v>
      </c>
      <c r="I40" s="191" t="e">
        <f>H40/$G$53</f>
        <v>#DIV/0!</v>
      </c>
    </row>
    <row r="41" spans="1:9" ht="26.25" outlineLevel="1" thickBot="1">
      <c r="A41" s="192" t="s">
        <v>34</v>
      </c>
      <c r="B41" s="197" t="s">
        <v>62</v>
      </c>
      <c r="C41" s="186" t="s">
        <v>59</v>
      </c>
      <c r="D41" s="187" t="s">
        <v>78</v>
      </c>
      <c r="E41" s="188" t="s">
        <v>17</v>
      </c>
      <c r="F41" s="203">
        <v>3.5</v>
      </c>
      <c r="G41" s="126"/>
      <c r="H41" s="190">
        <f>ROUND(_xlfn.IFERROR(F41*G41," - "),2)</f>
        <v>0</v>
      </c>
      <c r="I41" s="191" t="e">
        <f>H41/$G$53</f>
        <v>#DIV/0!</v>
      </c>
    </row>
    <row r="42" spans="1:9" ht="15.75" thickBot="1">
      <c r="A42" s="228">
        <v>7</v>
      </c>
      <c r="B42" s="229"/>
      <c r="C42" s="179"/>
      <c r="D42" s="180" t="s">
        <v>68</v>
      </c>
      <c r="E42" s="181">
        <f>ROUND(SUM(E43),2)</f>
        <v>0</v>
      </c>
      <c r="F42" s="181"/>
      <c r="G42" s="181"/>
      <c r="H42" s="18"/>
      <c r="I42" s="7" t="e">
        <f>E42/$G$53</f>
        <v>#DIV/0!</v>
      </c>
    </row>
    <row r="43" spans="1:9" ht="12.75" outlineLevel="1">
      <c r="A43" s="230" t="s">
        <v>36</v>
      </c>
      <c r="B43" s="231"/>
      <c r="C43" s="182"/>
      <c r="D43" s="183" t="str">
        <f>D42</f>
        <v>CEMEB BEMVINDO MOREIRA NERY</v>
      </c>
      <c r="E43" s="17">
        <f>SUM(H44:H46)</f>
        <v>0</v>
      </c>
      <c r="F43" s="17"/>
      <c r="G43" s="17"/>
      <c r="H43" s="17"/>
      <c r="I43" s="15" t="e">
        <f>E43/$G$53</f>
        <v>#DIV/0!</v>
      </c>
    </row>
    <row r="44" spans="1:9" ht="12.75" outlineLevel="1">
      <c r="A44" s="184" t="s">
        <v>37</v>
      </c>
      <c r="B44" s="204" t="s">
        <v>35</v>
      </c>
      <c r="C44" s="186" t="s">
        <v>59</v>
      </c>
      <c r="D44" s="187" t="s">
        <v>76</v>
      </c>
      <c r="E44" s="188" t="s">
        <v>17</v>
      </c>
      <c r="F44" s="205">
        <v>115</v>
      </c>
      <c r="G44" s="126"/>
      <c r="H44" s="190">
        <f>ROUND(_xlfn.IFERROR(F44*G44," - "),2)</f>
        <v>0</v>
      </c>
      <c r="I44" s="206" t="e">
        <f>H44/$G$53</f>
        <v>#DIV/0!</v>
      </c>
    </row>
    <row r="45" spans="1:9" ht="25.5" outlineLevel="1">
      <c r="A45" s="184" t="s">
        <v>38</v>
      </c>
      <c r="B45" s="207" t="s">
        <v>61</v>
      </c>
      <c r="C45" s="186" t="s">
        <v>59</v>
      </c>
      <c r="D45" s="187" t="s">
        <v>77</v>
      </c>
      <c r="E45" s="188" t="s">
        <v>17</v>
      </c>
      <c r="F45" s="208">
        <v>26.2</v>
      </c>
      <c r="G45" s="126"/>
      <c r="H45" s="190">
        <f>ROUND(_xlfn.IFERROR(F45*G45," - "),2)</f>
        <v>0</v>
      </c>
      <c r="I45" s="209" t="e">
        <f>H45/$G$53</f>
        <v>#DIV/0!</v>
      </c>
    </row>
    <row r="46" spans="1:9" ht="26.25" outlineLevel="1" thickBot="1">
      <c r="A46" s="184" t="s">
        <v>39</v>
      </c>
      <c r="B46" s="207" t="s">
        <v>62</v>
      </c>
      <c r="C46" s="186" t="s">
        <v>59</v>
      </c>
      <c r="D46" s="187" t="s">
        <v>78</v>
      </c>
      <c r="E46" s="188" t="s">
        <v>17</v>
      </c>
      <c r="F46" s="208">
        <v>10.42</v>
      </c>
      <c r="G46" s="126"/>
      <c r="H46" s="190">
        <f>ROUND(_xlfn.IFERROR(F46*G46," - "),2)</f>
        <v>0</v>
      </c>
      <c r="I46" s="209" t="e">
        <f>H46/$G$53</f>
        <v>#DIV/0!</v>
      </c>
    </row>
    <row r="47" spans="1:9" s="13" customFormat="1" ht="15.75" thickBot="1">
      <c r="A47" s="228">
        <v>8</v>
      </c>
      <c r="B47" s="229"/>
      <c r="C47" s="179"/>
      <c r="D47" s="180" t="s">
        <v>69</v>
      </c>
      <c r="E47" s="181">
        <f>ROUND(ROUND(E48,2),2)</f>
        <v>0</v>
      </c>
      <c r="F47" s="181"/>
      <c r="G47" s="181"/>
      <c r="H47" s="18"/>
      <c r="I47" s="7" t="e">
        <f>E47/$G$53</f>
        <v>#DIV/0!</v>
      </c>
    </row>
    <row r="48" spans="1:9" s="127" customFormat="1" ht="12.75" outlineLevel="1">
      <c r="A48" s="230" t="s">
        <v>40</v>
      </c>
      <c r="B48" s="231"/>
      <c r="C48" s="182"/>
      <c r="D48" s="183" t="str">
        <f>D47</f>
        <v>CEMEB JORNALISTA JOÃO VALÉRIO</v>
      </c>
      <c r="E48" s="17">
        <f>SUM(H49:H52)</f>
        <v>0</v>
      </c>
      <c r="F48" s="17"/>
      <c r="G48" s="17"/>
      <c r="H48" s="17"/>
      <c r="I48" s="15" t="e">
        <f>E48/$G$53</f>
        <v>#DIV/0!</v>
      </c>
    </row>
    <row r="49" spans="1:9" s="128" customFormat="1" ht="12.75" outlineLevel="1">
      <c r="A49" s="210" t="s">
        <v>41</v>
      </c>
      <c r="B49" s="204" t="s">
        <v>35</v>
      </c>
      <c r="C49" s="186" t="s">
        <v>59</v>
      </c>
      <c r="D49" s="187" t="s">
        <v>76</v>
      </c>
      <c r="E49" s="188" t="s">
        <v>17</v>
      </c>
      <c r="F49" s="205">
        <f>57.38+2.1</f>
        <v>59.480000000000004</v>
      </c>
      <c r="G49" s="126"/>
      <c r="H49" s="190">
        <f>ROUND(_xlfn.IFERROR(F49*G49," - "),2)</f>
        <v>0</v>
      </c>
      <c r="I49" s="206" t="e">
        <f>H49/$G$53</f>
        <v>#DIV/0!</v>
      </c>
    </row>
    <row r="50" spans="1:9" s="128" customFormat="1" ht="25.5" outlineLevel="1">
      <c r="A50" s="211" t="s">
        <v>42</v>
      </c>
      <c r="B50" s="207" t="s">
        <v>61</v>
      </c>
      <c r="C50" s="186" t="s">
        <v>59</v>
      </c>
      <c r="D50" s="187" t="s">
        <v>77</v>
      </c>
      <c r="E50" s="188" t="s">
        <v>17</v>
      </c>
      <c r="F50" s="208">
        <f>24.88+2.6</f>
        <v>27.48</v>
      </c>
      <c r="G50" s="126"/>
      <c r="H50" s="190">
        <f>ROUND(_xlfn.IFERROR(F50*G50," - "),2)</f>
        <v>0</v>
      </c>
      <c r="I50" s="209" t="e">
        <f>H50/$G$53</f>
        <v>#DIV/0!</v>
      </c>
    </row>
    <row r="51" spans="1:9" s="128" customFormat="1" ht="25.5" outlineLevel="1">
      <c r="A51" s="211" t="s">
        <v>43</v>
      </c>
      <c r="B51" s="212" t="s">
        <v>62</v>
      </c>
      <c r="C51" s="186" t="s">
        <v>59</v>
      </c>
      <c r="D51" s="187" t="s">
        <v>78</v>
      </c>
      <c r="E51" s="188" t="s">
        <v>17</v>
      </c>
      <c r="F51" s="208">
        <f>26.5+12.9</f>
        <v>39.4</v>
      </c>
      <c r="G51" s="126"/>
      <c r="H51" s="190">
        <f>ROUND(_xlfn.IFERROR(F51*G51," - "),2)</f>
        <v>0</v>
      </c>
      <c r="I51" s="213" t="e">
        <f>H51/$G$53</f>
        <v>#DIV/0!</v>
      </c>
    </row>
    <row r="52" spans="1:9" ht="26.25" outlineLevel="1" thickBot="1">
      <c r="A52" s="211" t="s">
        <v>44</v>
      </c>
      <c r="B52" s="207" t="s">
        <v>70</v>
      </c>
      <c r="C52" s="186" t="s">
        <v>59</v>
      </c>
      <c r="D52" s="187" t="s">
        <v>79</v>
      </c>
      <c r="E52" s="188" t="s">
        <v>17</v>
      </c>
      <c r="F52" s="208">
        <v>12.5</v>
      </c>
      <c r="G52" s="126"/>
      <c r="H52" s="190">
        <f>ROUND(_xlfn.IFERROR(F52*G52," - "),2)</f>
        <v>0</v>
      </c>
      <c r="I52" s="209" t="e">
        <f>H52/$G$53</f>
        <v>#DIV/0!</v>
      </c>
    </row>
    <row r="53" spans="1:9" s="14" customFormat="1" ht="18.75" thickBot="1">
      <c r="A53" s="214" t="s">
        <v>57</v>
      </c>
      <c r="B53" s="215"/>
      <c r="C53" s="215"/>
      <c r="D53" s="216"/>
      <c r="E53" s="217"/>
      <c r="F53" s="218"/>
      <c r="G53" s="227">
        <f>ROUND(SUM(E47,E42,E37,E33,E28,E23,E20,E15),2)</f>
        <v>0</v>
      </c>
      <c r="H53" s="227"/>
      <c r="I53" s="219" t="e">
        <f>SUM(H17:H52)/G53</f>
        <v>#DIV/0!</v>
      </c>
    </row>
    <row r="54" spans="1:9" ht="38.25">
      <c r="A54" s="220" t="s">
        <v>75</v>
      </c>
      <c r="B54" s="221"/>
      <c r="C54" s="221"/>
      <c r="D54" s="222"/>
      <c r="E54" s="223"/>
      <c r="F54" s="224"/>
      <c r="G54" s="223"/>
      <c r="H54" s="225"/>
      <c r="I54" s="226"/>
    </row>
    <row r="55" spans="1:9" ht="15">
      <c r="A55" s="27"/>
      <c r="B55" s="130"/>
      <c r="C55" s="131"/>
      <c r="D55" s="132"/>
      <c r="E55" s="51"/>
      <c r="F55" s="133"/>
      <c r="G55" s="51"/>
      <c r="H55" s="129"/>
      <c r="I55" s="51"/>
    </row>
    <row r="56" spans="1:9" ht="15">
      <c r="A56" s="130"/>
      <c r="B56" s="130"/>
      <c r="C56" s="131"/>
      <c r="D56" s="132"/>
      <c r="E56" s="51"/>
      <c r="F56" s="133"/>
      <c r="G56" s="51"/>
      <c r="H56" s="51"/>
      <c r="I56" s="51"/>
    </row>
    <row r="57" spans="1:9" ht="12.75">
      <c r="A57" s="134"/>
      <c r="B57" s="134"/>
      <c r="C57" s="135"/>
      <c r="D57" s="46"/>
      <c r="E57" s="136"/>
      <c r="F57" s="136"/>
      <c r="H57" s="136"/>
      <c r="I57" s="95"/>
    </row>
    <row r="58" spans="1:8" ht="15.75">
      <c r="A58" s="138"/>
      <c r="B58" s="46"/>
      <c r="C58" s="139"/>
      <c r="D58" s="140"/>
      <c r="E58" s="141"/>
      <c r="F58" s="141"/>
      <c r="G58" s="141"/>
      <c r="H58" s="141"/>
    </row>
    <row r="59" spans="1:9" ht="15">
      <c r="A59" s="138"/>
      <c r="B59" s="46"/>
      <c r="C59" s="139"/>
      <c r="D59" s="143"/>
      <c r="E59" s="144"/>
      <c r="F59" s="144"/>
      <c r="G59" s="144"/>
      <c r="H59" s="144"/>
      <c r="I59" s="95"/>
    </row>
    <row r="60" spans="1:9" ht="15">
      <c r="A60" s="138"/>
      <c r="B60" s="46"/>
      <c r="C60" s="139"/>
      <c r="D60" s="51"/>
      <c r="E60" s="144"/>
      <c r="F60" s="144"/>
      <c r="G60" s="144"/>
      <c r="H60" s="144"/>
      <c r="I60" s="51"/>
    </row>
    <row r="61" spans="1:9" ht="12.75">
      <c r="A61" s="46"/>
      <c r="B61" s="46"/>
      <c r="C61" s="139"/>
      <c r="D61" s="55"/>
      <c r="E61" s="27"/>
      <c r="F61" s="27"/>
      <c r="G61" s="90"/>
      <c r="H61" s="27"/>
      <c r="I61" s="145"/>
    </row>
    <row r="64" spans="4:8" ht="15.75">
      <c r="D64" s="48"/>
      <c r="E64" s="49"/>
      <c r="F64" s="49"/>
      <c r="G64" s="141"/>
      <c r="H64" s="49"/>
    </row>
    <row r="65" spans="4:8" ht="12.75">
      <c r="D65" s="51"/>
      <c r="E65" s="52"/>
      <c r="F65" s="52"/>
      <c r="G65" s="144"/>
      <c r="H65" s="52"/>
    </row>
    <row r="66" spans="4:8" ht="12.75">
      <c r="D66" s="51"/>
      <c r="E66" s="52"/>
      <c r="F66" s="52"/>
      <c r="G66" s="144"/>
      <c r="H66" s="52"/>
    </row>
    <row r="68" spans="6:8" ht="15.75">
      <c r="F68" s="141"/>
      <c r="G68" s="141"/>
      <c r="H68" s="49"/>
    </row>
    <row r="69" spans="6:8" ht="12.75">
      <c r="F69" s="144"/>
      <c r="G69" s="144"/>
      <c r="H69" s="52"/>
    </row>
    <row r="70" spans="6:8" ht="12.75">
      <c r="F70" s="144"/>
      <c r="G70" s="144"/>
      <c r="H70" s="52"/>
    </row>
    <row r="87" spans="3:9" ht="12.75">
      <c r="C87" s="1"/>
      <c r="D87" s="90"/>
      <c r="E87" s="147"/>
      <c r="F87" s="137"/>
      <c r="G87" s="148"/>
      <c r="H87" s="142"/>
      <c r="I87" s="1"/>
    </row>
    <row r="88" spans="3:9" ht="12.75">
      <c r="C88" s="1"/>
      <c r="D88" s="90"/>
      <c r="E88" s="147"/>
      <c r="F88" s="137"/>
      <c r="G88" s="148"/>
      <c r="H88" s="142"/>
      <c r="I88" s="1"/>
    </row>
    <row r="89" spans="3:9" ht="12.75">
      <c r="C89" s="1"/>
      <c r="D89" s="90"/>
      <c r="E89" s="147"/>
      <c r="F89" s="137"/>
      <c r="G89" s="148"/>
      <c r="H89" s="142"/>
      <c r="I89" s="1"/>
    </row>
    <row r="90" spans="3:9" ht="12.75">
      <c r="C90" s="1"/>
      <c r="D90" s="90"/>
      <c r="E90" s="147"/>
      <c r="F90" s="137"/>
      <c r="G90" s="148"/>
      <c r="H90" s="142"/>
      <c r="I90" s="1"/>
    </row>
    <row r="91" spans="3:9" ht="12.75">
      <c r="C91" s="1"/>
      <c r="D91" s="90"/>
      <c r="E91" s="147"/>
      <c r="F91" s="137"/>
      <c r="G91" s="148"/>
      <c r="H91" s="142"/>
      <c r="I91" s="1"/>
    </row>
    <row r="92" spans="3:9" ht="12.75">
      <c r="C92" s="1"/>
      <c r="D92" s="90"/>
      <c r="E92" s="147"/>
      <c r="F92" s="137"/>
      <c r="G92" s="148"/>
      <c r="H92" s="142"/>
      <c r="I92" s="1"/>
    </row>
    <row r="93" spans="3:9" ht="12.75">
      <c r="C93" s="1"/>
      <c r="D93" s="90"/>
      <c r="E93" s="147"/>
      <c r="F93" s="137"/>
      <c r="G93" s="148"/>
      <c r="H93" s="142"/>
      <c r="I93" s="1"/>
    </row>
    <row r="94" spans="3:9" ht="12.75">
      <c r="C94" s="1"/>
      <c r="D94" s="90"/>
      <c r="E94" s="147"/>
      <c r="F94" s="137"/>
      <c r="G94" s="148"/>
      <c r="H94" s="142"/>
      <c r="I94" s="1"/>
    </row>
    <row r="95" spans="3:9" ht="12.75">
      <c r="C95" s="1"/>
      <c r="D95" s="90"/>
      <c r="E95" s="147"/>
      <c r="F95" s="137"/>
      <c r="G95" s="148"/>
      <c r="H95" s="142"/>
      <c r="I95" s="1"/>
    </row>
    <row r="96" spans="3:9" ht="12.75">
      <c r="C96" s="1"/>
      <c r="D96" s="90"/>
      <c r="E96" s="147"/>
      <c r="F96" s="137"/>
      <c r="G96" s="148"/>
      <c r="H96" s="142"/>
      <c r="I96" s="1"/>
    </row>
    <row r="97" spans="3:9" ht="12.75">
      <c r="C97" s="1"/>
      <c r="D97" s="90"/>
      <c r="E97" s="147"/>
      <c r="F97" s="137"/>
      <c r="G97" s="148"/>
      <c r="H97" s="142"/>
      <c r="I97" s="1"/>
    </row>
    <row r="98" spans="3:9" ht="12.75">
      <c r="C98" s="1"/>
      <c r="D98" s="90"/>
      <c r="E98" s="147"/>
      <c r="F98" s="137"/>
      <c r="G98" s="148"/>
      <c r="H98" s="142"/>
      <c r="I98" s="1"/>
    </row>
    <row r="99" spans="3:9" ht="12.75">
      <c r="C99" s="1"/>
      <c r="D99" s="90"/>
      <c r="E99" s="147"/>
      <c r="F99" s="137"/>
      <c r="G99" s="148"/>
      <c r="H99" s="142"/>
      <c r="I99" s="1"/>
    </row>
  </sheetData>
  <sheetProtection password="CC53" sheet="1" formatCells="0" formatColumns="0" formatRows="0" selectLockedCells="1"/>
  <autoFilter ref="A14:I61"/>
  <mergeCells count="23">
    <mergeCell ref="D1:I1"/>
    <mergeCell ref="D2:I2"/>
    <mergeCell ref="D3:I3"/>
    <mergeCell ref="F8:G8"/>
    <mergeCell ref="A16:B16"/>
    <mergeCell ref="A23:B23"/>
    <mergeCell ref="A28:B28"/>
    <mergeCell ref="A24:B24"/>
    <mergeCell ref="F10:G10"/>
    <mergeCell ref="F12:G12"/>
    <mergeCell ref="A29:B29"/>
    <mergeCell ref="A20:B20"/>
    <mergeCell ref="A15:B15"/>
    <mergeCell ref="A21:B21"/>
    <mergeCell ref="G53:H53"/>
    <mergeCell ref="A47:B47"/>
    <mergeCell ref="A48:B48"/>
    <mergeCell ref="A38:B38"/>
    <mergeCell ref="A37:B37"/>
    <mergeCell ref="A33:B33"/>
    <mergeCell ref="A34:B34"/>
    <mergeCell ref="A43:B43"/>
    <mergeCell ref="A42:B42"/>
  </mergeCells>
  <printOptions horizontalCentered="1"/>
  <pageMargins left="0.2362204724409449" right="0.2362204724409449" top="0.5511811023622047" bottom="0.5511811023622047" header="0.5118110236220472" footer="0.31496062992125984"/>
  <pageSetup fitToHeight="0" fitToWidth="1" horizontalDpi="600" verticalDpi="600" orientation="landscape" paperSize="9" scale="85" r:id="rId1"/>
  <headerFooter alignWithMargins="0">
    <oddFooter>&amp;R&amp;9PÁG. &amp;P/&amp;N</oddFooter>
  </headerFooter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70" zoomScaleNormal="40" zoomScaleSheetLayoutView="70" workbookViewId="0" topLeftCell="A6">
      <selection activeCell="E31" sqref="E31:F31"/>
    </sheetView>
  </sheetViews>
  <sheetFormatPr defaultColWidth="9.140625" defaultRowHeight="12.75"/>
  <cols>
    <col min="1" max="1" width="16.7109375" style="34" customWidth="1"/>
    <col min="2" max="2" width="65.57421875" style="34" customWidth="1"/>
    <col min="3" max="3" width="12.28125" style="43" customWidth="1"/>
    <col min="4" max="4" width="26.57421875" style="45" customWidth="1"/>
    <col min="5" max="6" width="23.140625" style="34" bestFit="1" customWidth="1"/>
    <col min="7" max="8" width="9.140625" style="34" customWidth="1"/>
    <col min="9" max="16384" width="9.140625" style="34" customWidth="1"/>
  </cols>
  <sheetData>
    <row r="1" spans="1:4" s="24" customFormat="1" ht="30.75" customHeight="1">
      <c r="A1" s="23"/>
      <c r="B1" s="23"/>
      <c r="C1" s="23"/>
      <c r="D1" s="23"/>
    </row>
    <row r="2" spans="1:4" s="24" customFormat="1" ht="22.5" customHeight="1">
      <c r="A2" s="25"/>
      <c r="B2" s="25"/>
      <c r="C2" s="25"/>
      <c r="D2" s="25"/>
    </row>
    <row r="3" spans="3:4" s="24" customFormat="1" ht="9.75" customHeight="1">
      <c r="C3" s="25"/>
      <c r="D3" s="25"/>
    </row>
    <row r="4" spans="1:4" s="24" customFormat="1" ht="18">
      <c r="A4" s="26"/>
      <c r="B4" s="26"/>
      <c r="C4" s="26"/>
      <c r="D4" s="26"/>
    </row>
    <row r="5" spans="1:4" s="24" customFormat="1" ht="25.5" customHeight="1" thickBot="1">
      <c r="A5" s="27"/>
      <c r="B5" s="27"/>
      <c r="C5" s="28"/>
      <c r="D5" s="29"/>
    </row>
    <row r="6" spans="1:6" s="27" customFormat="1" ht="7.5" customHeight="1">
      <c r="A6" s="56"/>
      <c r="B6" s="57"/>
      <c r="C6" s="57"/>
      <c r="D6" s="57"/>
      <c r="E6" s="57"/>
      <c r="F6" s="58"/>
    </row>
    <row r="7" spans="1:6" s="30" customFormat="1" ht="15.75" customHeight="1">
      <c r="A7" s="59" t="s">
        <v>0</v>
      </c>
      <c r="B7" s="275" t="str">
        <f>Orçamento!D6</f>
        <v>Adequação Acessibilidade - Escolas Municipais - Etapa I</v>
      </c>
      <c r="C7" s="275"/>
      <c r="D7" s="275"/>
      <c r="E7" s="61"/>
      <c r="F7" s="62"/>
    </row>
    <row r="8" spans="1:6" s="30" customFormat="1" ht="6" customHeight="1">
      <c r="A8" s="63"/>
      <c r="B8" s="64"/>
      <c r="C8" s="61"/>
      <c r="D8" s="61"/>
      <c r="E8" s="65"/>
      <c r="F8" s="66"/>
    </row>
    <row r="9" spans="1:6" s="30" customFormat="1" ht="15.75" customHeight="1">
      <c r="A9" s="67" t="s">
        <v>80</v>
      </c>
      <c r="B9" s="61"/>
      <c r="C9" s="68"/>
      <c r="D9" s="68"/>
      <c r="E9" s="68"/>
      <c r="F9" s="69"/>
    </row>
    <row r="10" spans="1:6" s="30" customFormat="1" ht="6" customHeight="1">
      <c r="A10" s="59"/>
      <c r="B10" s="61"/>
      <c r="C10" s="61"/>
      <c r="D10" s="61"/>
      <c r="E10" s="65"/>
      <c r="F10" s="66"/>
    </row>
    <row r="11" spans="1:6" s="30" customFormat="1" ht="15.75" customHeight="1">
      <c r="A11" s="67" t="s">
        <v>2</v>
      </c>
      <c r="B11" s="68" t="str">
        <f>Orçamento!D10</f>
        <v>Município de Itapevi - ITAPEVI/SP</v>
      </c>
      <c r="C11" s="60"/>
      <c r="D11" s="60"/>
      <c r="E11" s="61"/>
      <c r="F11" s="62"/>
    </row>
    <row r="12" spans="1:6" s="27" customFormat="1" ht="6" customHeight="1" thickBot="1">
      <c r="A12" s="70"/>
      <c r="B12" s="71"/>
      <c r="C12" s="71"/>
      <c r="D12" s="71"/>
      <c r="E12" s="71"/>
      <c r="F12" s="72"/>
    </row>
    <row r="13" spans="1:6" s="32" customFormat="1" ht="12" customHeight="1" thickBot="1">
      <c r="A13" s="73"/>
      <c r="B13" s="57"/>
      <c r="C13" s="57"/>
      <c r="D13" s="57"/>
      <c r="E13" s="57"/>
      <c r="F13" s="57"/>
    </row>
    <row r="14" spans="1:6" s="33" customFormat="1" ht="18.75" thickBot="1">
      <c r="A14" s="273" t="s">
        <v>46</v>
      </c>
      <c r="B14" s="274" t="s">
        <v>47</v>
      </c>
      <c r="C14" s="74" t="s">
        <v>48</v>
      </c>
      <c r="D14" s="74" t="s">
        <v>49</v>
      </c>
      <c r="E14" s="271">
        <v>1</v>
      </c>
      <c r="F14" s="271">
        <f>E14+1</f>
        <v>2</v>
      </c>
    </row>
    <row r="15" spans="1:6" s="33" customFormat="1" ht="18.75" thickBot="1">
      <c r="A15" s="273"/>
      <c r="B15" s="274"/>
      <c r="C15" s="75" t="s">
        <v>11</v>
      </c>
      <c r="D15" s="75" t="s">
        <v>12</v>
      </c>
      <c r="E15" s="272"/>
      <c r="F15" s="272"/>
    </row>
    <row r="16" spans="1:6" ht="12" customHeight="1" thickBot="1">
      <c r="A16" s="76"/>
      <c r="B16" s="76"/>
      <c r="C16" s="76"/>
      <c r="D16" s="76"/>
      <c r="E16" s="76"/>
      <c r="F16" s="76"/>
    </row>
    <row r="17" spans="1:7" ht="23.25" customHeight="1">
      <c r="A17" s="276">
        <f>Orçamento!A15</f>
        <v>1</v>
      </c>
      <c r="B17" s="268" t="str">
        <f>Orçamento!D15</f>
        <v>CEMEB GOV. ANDRÉ FRANCO MONTORO</v>
      </c>
      <c r="C17" s="269" t="e">
        <f>VLOOKUP(B17,Orçamento!$D$15:$I$52,6,FALSE)</f>
        <v>#DIV/0!</v>
      </c>
      <c r="D17" s="270">
        <f>VLOOKUP(A17,Resumo!$A$16:$C$23,3,0)</f>
        <v>0</v>
      </c>
      <c r="E17" s="35"/>
      <c r="F17" s="36"/>
      <c r="G17" s="37">
        <f>SUM(E17:F17)</f>
        <v>0</v>
      </c>
    </row>
    <row r="18" spans="1:7" ht="14.25" customHeight="1">
      <c r="A18" s="261"/>
      <c r="B18" s="263"/>
      <c r="C18" s="265"/>
      <c r="D18" s="267"/>
      <c r="E18" s="77">
        <f>E17*$D17</f>
        <v>0</v>
      </c>
      <c r="F18" s="78">
        <f>F17*$D17</f>
        <v>0</v>
      </c>
      <c r="G18" s="37"/>
    </row>
    <row r="19" spans="1:7" ht="23.25" customHeight="1">
      <c r="A19" s="260">
        <f>Orçamento!A20</f>
        <v>2</v>
      </c>
      <c r="B19" s="262" t="str">
        <f>Orçamento!D20</f>
        <v>CEMEB MARIO TOMAZ</v>
      </c>
      <c r="C19" s="264" t="e">
        <f>VLOOKUP(B19,Orçamento!$D$15:$I$52,6,FALSE)</f>
        <v>#DIV/0!</v>
      </c>
      <c r="D19" s="266">
        <f>VLOOKUP(A19,Resumo!$A$16:$C$23,3,0)</f>
        <v>0</v>
      </c>
      <c r="E19" s="38"/>
      <c r="F19" s="39"/>
      <c r="G19" s="37">
        <f>SUM(E19:F19)</f>
        <v>0</v>
      </c>
    </row>
    <row r="20" spans="1:7" ht="14.25" customHeight="1">
      <c r="A20" s="261"/>
      <c r="B20" s="263"/>
      <c r="C20" s="265"/>
      <c r="D20" s="267"/>
      <c r="E20" s="77">
        <f>E19*$D19</f>
        <v>0</v>
      </c>
      <c r="F20" s="78">
        <f>F19*$D19</f>
        <v>0</v>
      </c>
      <c r="G20" s="37"/>
    </row>
    <row r="21" spans="1:7" ht="23.25" customHeight="1">
      <c r="A21" s="260">
        <f>Orçamento!A23</f>
        <v>3</v>
      </c>
      <c r="B21" s="262" t="str">
        <f>Orçamento!D23</f>
        <v>CEMEB VER. UBIRATAN CHALUPPE</v>
      </c>
      <c r="C21" s="264" t="e">
        <f>VLOOKUP(B21,Orçamento!$D$15:$I$52,6,FALSE)</f>
        <v>#DIV/0!</v>
      </c>
      <c r="D21" s="266">
        <f>VLOOKUP(A21,Resumo!$A$16:$C$23,3,0)</f>
        <v>0</v>
      </c>
      <c r="E21" s="38"/>
      <c r="F21" s="39"/>
      <c r="G21" s="37">
        <f>SUM(E21:F21)</f>
        <v>0</v>
      </c>
    </row>
    <row r="22" spans="1:7" ht="14.25" customHeight="1">
      <c r="A22" s="261"/>
      <c r="B22" s="263"/>
      <c r="C22" s="265"/>
      <c r="D22" s="267"/>
      <c r="E22" s="77">
        <f>E21*$D21</f>
        <v>0</v>
      </c>
      <c r="F22" s="78">
        <f>F21*$D21</f>
        <v>0</v>
      </c>
      <c r="G22" s="37"/>
    </row>
    <row r="23" spans="1:7" ht="23.25" customHeight="1">
      <c r="A23" s="260">
        <f>Orçamento!A28</f>
        <v>4</v>
      </c>
      <c r="B23" s="262" t="str">
        <f>Orçamento!D28</f>
        <v>CEMEB MARIA ZIBINA DE CARVALHO</v>
      </c>
      <c r="C23" s="264" t="e">
        <f>VLOOKUP(B23,Orçamento!$D$15:$I$52,6,FALSE)</f>
        <v>#DIV/0!</v>
      </c>
      <c r="D23" s="266">
        <f>VLOOKUP(A23,Resumo!$A$16:$C$23,3,0)</f>
        <v>0</v>
      </c>
      <c r="E23" s="38"/>
      <c r="F23" s="39"/>
      <c r="G23" s="37">
        <f>SUM(E23:F23)</f>
        <v>0</v>
      </c>
    </row>
    <row r="24" spans="1:7" ht="14.25" customHeight="1">
      <c r="A24" s="261"/>
      <c r="B24" s="263"/>
      <c r="C24" s="265"/>
      <c r="D24" s="267"/>
      <c r="E24" s="77">
        <f>E23*$D23</f>
        <v>0</v>
      </c>
      <c r="F24" s="78">
        <f>F23*$D23</f>
        <v>0</v>
      </c>
      <c r="G24" s="37"/>
    </row>
    <row r="25" spans="1:7" ht="23.25" customHeight="1">
      <c r="A25" s="260">
        <f>Orçamento!A33</f>
        <v>5</v>
      </c>
      <c r="B25" s="262" t="str">
        <f>Orçamento!D33</f>
        <v>CEMEB MAGALI TREVIZAN</v>
      </c>
      <c r="C25" s="264" t="e">
        <f>VLOOKUP(B25,Orçamento!$D$15:$I$52,6,FALSE)</f>
        <v>#DIV/0!</v>
      </c>
      <c r="D25" s="266">
        <f>VLOOKUP(A25,Resumo!$A$16:$C$23,3,0)</f>
        <v>0</v>
      </c>
      <c r="E25" s="38"/>
      <c r="F25" s="39"/>
      <c r="G25" s="37">
        <f>SUM(E25:F25)</f>
        <v>0</v>
      </c>
    </row>
    <row r="26" spans="1:7" ht="14.25" customHeight="1">
      <c r="A26" s="261"/>
      <c r="B26" s="263"/>
      <c r="C26" s="265"/>
      <c r="D26" s="267"/>
      <c r="E26" s="77">
        <f>E25*$D25</f>
        <v>0</v>
      </c>
      <c r="F26" s="78">
        <f>F25*$D25</f>
        <v>0</v>
      </c>
      <c r="G26" s="37"/>
    </row>
    <row r="27" spans="1:7" ht="23.25" customHeight="1">
      <c r="A27" s="260">
        <f>Orçamento!A37</f>
        <v>6</v>
      </c>
      <c r="B27" s="262" t="str">
        <f>Orçamento!D37</f>
        <v>CEMEB FLORIZA NUNES DE CAMARGO</v>
      </c>
      <c r="C27" s="264" t="e">
        <f>VLOOKUP(B27,Orçamento!$D$15:$I$52,6,FALSE)</f>
        <v>#DIV/0!</v>
      </c>
      <c r="D27" s="266">
        <f>VLOOKUP(A27,Resumo!$A$16:$C$23,3,0)</f>
        <v>0</v>
      </c>
      <c r="E27" s="38"/>
      <c r="F27" s="39"/>
      <c r="G27" s="37">
        <f>SUM(E27:F27)</f>
        <v>0</v>
      </c>
    </row>
    <row r="28" spans="1:7" ht="14.25" customHeight="1">
      <c r="A28" s="261"/>
      <c r="B28" s="263"/>
      <c r="C28" s="265"/>
      <c r="D28" s="267"/>
      <c r="E28" s="77">
        <f>E27*$D27</f>
        <v>0</v>
      </c>
      <c r="F28" s="78">
        <f>F27*$D27</f>
        <v>0</v>
      </c>
      <c r="G28" s="37"/>
    </row>
    <row r="29" spans="1:7" ht="23.25" customHeight="1">
      <c r="A29" s="260">
        <f>Orçamento!A42</f>
        <v>7</v>
      </c>
      <c r="B29" s="262" t="str">
        <f>Orçamento!D42</f>
        <v>CEMEB BEMVINDO MOREIRA NERY</v>
      </c>
      <c r="C29" s="264" t="e">
        <f>VLOOKUP(B29,Orçamento!$D$15:$I$52,6,FALSE)</f>
        <v>#DIV/0!</v>
      </c>
      <c r="D29" s="266">
        <f>VLOOKUP(A29,Resumo!$A$16:$C$23,3,0)</f>
        <v>0</v>
      </c>
      <c r="E29" s="38"/>
      <c r="F29" s="39"/>
      <c r="G29" s="37">
        <f>SUM(E29:F29)</f>
        <v>0</v>
      </c>
    </row>
    <row r="30" spans="1:7" ht="14.25" customHeight="1">
      <c r="A30" s="261"/>
      <c r="B30" s="263"/>
      <c r="C30" s="265"/>
      <c r="D30" s="267"/>
      <c r="E30" s="77">
        <f>E29*$D29</f>
        <v>0</v>
      </c>
      <c r="F30" s="78">
        <f>F29*$D29</f>
        <v>0</v>
      </c>
      <c r="G30" s="37"/>
    </row>
    <row r="31" spans="1:7" ht="23.25" customHeight="1">
      <c r="A31" s="260">
        <f>Orçamento!A47</f>
        <v>8</v>
      </c>
      <c r="B31" s="262" t="str">
        <f>Orçamento!D47</f>
        <v>CEMEB JORNALISTA JOÃO VALÉRIO</v>
      </c>
      <c r="C31" s="264" t="e">
        <f>VLOOKUP(B31,Orçamento!$D$15:$I$52,6,FALSE)</f>
        <v>#DIV/0!</v>
      </c>
      <c r="D31" s="266">
        <f>VLOOKUP(A31,Resumo!$A$16:$C$23,3,0)</f>
        <v>0</v>
      </c>
      <c r="E31" s="38">
        <v>0.5</v>
      </c>
      <c r="F31" s="39">
        <v>0.5</v>
      </c>
      <c r="G31" s="37">
        <f>SUM(E31:F31)</f>
        <v>1</v>
      </c>
    </row>
    <row r="32" spans="1:7" ht="14.25" customHeight="1" thickBot="1">
      <c r="A32" s="261"/>
      <c r="B32" s="263"/>
      <c r="C32" s="265"/>
      <c r="D32" s="267"/>
      <c r="E32" s="77">
        <f>E31*$D31</f>
        <v>0</v>
      </c>
      <c r="F32" s="78">
        <f>F31*$D31</f>
        <v>0</v>
      </c>
      <c r="G32" s="37"/>
    </row>
    <row r="33" spans="1:8" s="40" customFormat="1" ht="12" customHeight="1" thickBot="1">
      <c r="A33" s="79"/>
      <c r="B33" s="80"/>
      <c r="C33" s="81"/>
      <c r="D33" s="81"/>
      <c r="E33" s="82"/>
      <c r="F33" s="82"/>
      <c r="G33" s="34"/>
      <c r="H33" s="34"/>
    </row>
    <row r="34" spans="1:6" ht="9.75" customHeight="1" thickBot="1">
      <c r="A34" s="255"/>
      <c r="B34" s="256" t="s">
        <v>50</v>
      </c>
      <c r="C34" s="257" t="e">
        <f>SUM(C17:C32)</f>
        <v>#DIV/0!</v>
      </c>
      <c r="D34" s="258">
        <f>SUM(D17:D32)</f>
        <v>0</v>
      </c>
      <c r="E34" s="259">
        <f>(E18+E20+E22+E24+E26+E28+E30+E32)</f>
        <v>0</v>
      </c>
      <c r="F34" s="259">
        <f>(F18+F20+F22+F24+F26+F28+F30+F32)</f>
        <v>0</v>
      </c>
    </row>
    <row r="35" spans="1:6" ht="9.75" customHeight="1" thickBot="1">
      <c r="A35" s="255"/>
      <c r="B35" s="256"/>
      <c r="C35" s="257"/>
      <c r="D35" s="258"/>
      <c r="E35" s="259"/>
      <c r="F35" s="259"/>
    </row>
    <row r="36" spans="1:6" ht="9.75" customHeight="1" thickBot="1">
      <c r="A36" s="255"/>
      <c r="B36" s="256"/>
      <c r="C36" s="257"/>
      <c r="D36" s="258"/>
      <c r="E36" s="259"/>
      <c r="F36" s="259"/>
    </row>
    <row r="37" spans="1:6" ht="13.5" customHeight="1" thickBot="1">
      <c r="A37" s="243"/>
      <c r="B37" s="245" t="s">
        <v>51</v>
      </c>
      <c r="C37" s="247" t="e">
        <f>D37/D34</f>
        <v>#DIV/0!</v>
      </c>
      <c r="D37" s="249">
        <f>SUM(E34:F36)</f>
        <v>0</v>
      </c>
      <c r="E37" s="251">
        <f>E34</f>
        <v>0</v>
      </c>
      <c r="F37" s="253">
        <f>F34+E37</f>
        <v>0</v>
      </c>
    </row>
    <row r="38" spans="1:6" ht="13.5" customHeight="1" thickBot="1">
      <c r="A38" s="243"/>
      <c r="B38" s="245"/>
      <c r="C38" s="247"/>
      <c r="D38" s="249"/>
      <c r="E38" s="251"/>
      <c r="F38" s="253"/>
    </row>
    <row r="39" spans="1:6" ht="13.5" customHeight="1" thickBot="1">
      <c r="A39" s="244"/>
      <c r="B39" s="246"/>
      <c r="C39" s="248"/>
      <c r="D39" s="250"/>
      <c r="E39" s="252"/>
      <c r="F39" s="254"/>
    </row>
    <row r="40" spans="1:5" ht="12.75">
      <c r="A40" s="41"/>
      <c r="B40" s="41"/>
      <c r="C40" s="41"/>
      <c r="D40" s="41"/>
      <c r="E40" s="41"/>
    </row>
    <row r="41" spans="1:5" ht="14.25">
      <c r="A41" s="42">
        <f>Orçamento!$H$54</f>
        <v>0</v>
      </c>
      <c r="B41" s="41"/>
      <c r="C41" s="41"/>
      <c r="D41" s="41"/>
      <c r="E41" s="41"/>
    </row>
    <row r="42" ht="12.75">
      <c r="D42" s="43"/>
    </row>
    <row r="43" ht="12.75">
      <c r="B43" s="44"/>
    </row>
    <row r="44" ht="12.75">
      <c r="B44" s="44"/>
    </row>
    <row r="45" spans="2:5" ht="12.75" customHeight="1">
      <c r="B45" s="46"/>
      <c r="C45" s="47"/>
      <c r="D45" s="47"/>
      <c r="E45" s="47"/>
    </row>
    <row r="46" spans="2:5" ht="15.75">
      <c r="B46" s="48"/>
      <c r="C46" s="49"/>
      <c r="D46" s="49"/>
      <c r="E46" s="50"/>
    </row>
    <row r="47" spans="2:5" ht="12.75" customHeight="1">
      <c r="B47" s="51"/>
      <c r="C47" s="52"/>
      <c r="D47" s="52"/>
      <c r="E47" s="53"/>
    </row>
    <row r="48" spans="2:5" ht="12.75" customHeight="1">
      <c r="B48" s="51"/>
      <c r="C48" s="52"/>
      <c r="D48" s="52"/>
      <c r="E48" s="54"/>
    </row>
    <row r="49" spans="2:5" ht="12.75">
      <c r="B49" s="55"/>
      <c r="C49" s="27"/>
      <c r="D49" s="27"/>
      <c r="E49" s="54"/>
    </row>
  </sheetData>
  <sheetProtection password="CC53" sheet="1" formatCells="0" formatColumns="0" formatRows="0" selectLockedCells="1"/>
  <mergeCells count="49">
    <mergeCell ref="E14:E15"/>
    <mergeCell ref="F14:F15"/>
    <mergeCell ref="A14:A15"/>
    <mergeCell ref="B14:B15"/>
    <mergeCell ref="B7:D7"/>
    <mergeCell ref="A19:A20"/>
    <mergeCell ref="B19:B20"/>
    <mergeCell ref="C19:C20"/>
    <mergeCell ref="D19:D20"/>
    <mergeCell ref="A17:A18"/>
    <mergeCell ref="B17:B18"/>
    <mergeCell ref="C17:C18"/>
    <mergeCell ref="D17:D18"/>
    <mergeCell ref="A23:A24"/>
    <mergeCell ref="B23:B24"/>
    <mergeCell ref="C23:C24"/>
    <mergeCell ref="D23:D24"/>
    <mergeCell ref="A21:A22"/>
    <mergeCell ref="B21:B22"/>
    <mergeCell ref="C21:C22"/>
    <mergeCell ref="D21:D22"/>
    <mergeCell ref="A27:A28"/>
    <mergeCell ref="B27:B28"/>
    <mergeCell ref="C27:C28"/>
    <mergeCell ref="D27:D28"/>
    <mergeCell ref="A25:A26"/>
    <mergeCell ref="B25:B26"/>
    <mergeCell ref="C25:C26"/>
    <mergeCell ref="D25:D26"/>
    <mergeCell ref="A31:A32"/>
    <mergeCell ref="B31:B32"/>
    <mergeCell ref="C31:C32"/>
    <mergeCell ref="D31:D32"/>
    <mergeCell ref="A29:A30"/>
    <mergeCell ref="B29:B30"/>
    <mergeCell ref="C29:C30"/>
    <mergeCell ref="D29:D30"/>
    <mergeCell ref="A34:A36"/>
    <mergeCell ref="B34:B36"/>
    <mergeCell ref="C34:C36"/>
    <mergeCell ref="D34:D36"/>
    <mergeCell ref="E34:E36"/>
    <mergeCell ref="F34:F36"/>
    <mergeCell ref="A37:A39"/>
    <mergeCell ref="B37:B39"/>
    <mergeCell ref="C37:C39"/>
    <mergeCell ref="D37:D39"/>
    <mergeCell ref="E37:E39"/>
    <mergeCell ref="F37:F39"/>
  </mergeCells>
  <conditionalFormatting sqref="E17:F17 E19:F19 E21:F21 E23:F23 E25:F25">
    <cfRule type="cellIs" priority="12079" dxfId="1" operator="equal" stopIfTrue="1">
      <formula>0</formula>
    </cfRule>
    <cfRule type="cellIs" priority="12080" dxfId="512" operator="greaterThan" stopIfTrue="1">
      <formula>0.0000001</formula>
    </cfRule>
  </conditionalFormatting>
  <conditionalFormatting sqref="E17">
    <cfRule type="cellIs" priority="12063" dxfId="1" operator="equal" stopIfTrue="1">
      <formula>0</formula>
    </cfRule>
    <cfRule type="cellIs" priority="12064" dxfId="513" operator="greaterThan" stopIfTrue="1">
      <formula>0.0000001</formula>
    </cfRule>
  </conditionalFormatting>
  <conditionalFormatting sqref="E17">
    <cfRule type="cellIs" priority="12061" dxfId="1" operator="equal" stopIfTrue="1">
      <formula>0</formula>
    </cfRule>
    <cfRule type="cellIs" priority="12062" dxfId="513" operator="greaterThan" stopIfTrue="1">
      <formula>0.0000001</formula>
    </cfRule>
  </conditionalFormatting>
  <conditionalFormatting sqref="E17">
    <cfRule type="cellIs" priority="12059" dxfId="1" operator="equal" stopIfTrue="1">
      <formula>0</formula>
    </cfRule>
    <cfRule type="cellIs" priority="12060" dxfId="514" operator="greaterThan" stopIfTrue="1">
      <formula>0.0000001</formula>
    </cfRule>
  </conditionalFormatting>
  <conditionalFormatting sqref="E17">
    <cfRule type="cellIs" priority="12057" dxfId="1" operator="equal" stopIfTrue="1">
      <formula>0</formula>
    </cfRule>
    <cfRule type="cellIs" priority="12058" dxfId="514" operator="greaterThan" stopIfTrue="1">
      <formula>0.0000001</formula>
    </cfRule>
  </conditionalFormatting>
  <conditionalFormatting sqref="E17">
    <cfRule type="cellIs" priority="12055" dxfId="1" operator="equal" stopIfTrue="1">
      <formula>0</formula>
    </cfRule>
    <cfRule type="cellIs" priority="12056" dxfId="513" operator="greaterThan" stopIfTrue="1">
      <formula>0.0000001</formula>
    </cfRule>
  </conditionalFormatting>
  <conditionalFormatting sqref="E17">
    <cfRule type="cellIs" priority="12053" dxfId="1" operator="equal" stopIfTrue="1">
      <formula>0</formula>
    </cfRule>
    <cfRule type="cellIs" priority="12054" dxfId="514" operator="greaterThan" stopIfTrue="1">
      <formula>0.0000001</formula>
    </cfRule>
  </conditionalFormatting>
  <conditionalFormatting sqref="E17">
    <cfRule type="cellIs" priority="12051" dxfId="1" operator="equal" stopIfTrue="1">
      <formula>0</formula>
    </cfRule>
    <cfRule type="cellIs" priority="12052" dxfId="514" operator="greaterThan" stopIfTrue="1">
      <formula>0.0000001</formula>
    </cfRule>
  </conditionalFormatting>
  <conditionalFormatting sqref="E19">
    <cfRule type="cellIs" priority="12049" dxfId="1" operator="equal" stopIfTrue="1">
      <formula>0</formula>
    </cfRule>
    <cfRule type="cellIs" priority="12050" dxfId="513" operator="greaterThan" stopIfTrue="1">
      <formula>0.0000001</formula>
    </cfRule>
  </conditionalFormatting>
  <conditionalFormatting sqref="E19">
    <cfRule type="cellIs" priority="12047" dxfId="1" operator="equal" stopIfTrue="1">
      <formula>0</formula>
    </cfRule>
    <cfRule type="cellIs" priority="12048" dxfId="513" operator="greaterThan" stopIfTrue="1">
      <formula>0.0000001</formula>
    </cfRule>
  </conditionalFormatting>
  <conditionalFormatting sqref="E19">
    <cfRule type="cellIs" priority="12045" dxfId="1" operator="equal" stopIfTrue="1">
      <formula>0</formula>
    </cfRule>
    <cfRule type="cellIs" priority="12046" dxfId="514" operator="greaterThan" stopIfTrue="1">
      <formula>0.0000001</formula>
    </cfRule>
  </conditionalFormatting>
  <conditionalFormatting sqref="E19">
    <cfRule type="cellIs" priority="12043" dxfId="1" operator="equal" stopIfTrue="1">
      <formula>0</formula>
    </cfRule>
    <cfRule type="cellIs" priority="12044" dxfId="514" operator="greaterThan" stopIfTrue="1">
      <formula>0.0000001</formula>
    </cfRule>
  </conditionalFormatting>
  <conditionalFormatting sqref="E19">
    <cfRule type="cellIs" priority="12041" dxfId="1" operator="equal" stopIfTrue="1">
      <formula>0</formula>
    </cfRule>
    <cfRule type="cellIs" priority="12042" dxfId="513" operator="greaterThan" stopIfTrue="1">
      <formula>0.0000001</formula>
    </cfRule>
  </conditionalFormatting>
  <conditionalFormatting sqref="E19">
    <cfRule type="cellIs" priority="12039" dxfId="1" operator="equal" stopIfTrue="1">
      <formula>0</formula>
    </cfRule>
    <cfRule type="cellIs" priority="12040" dxfId="514" operator="greaterThan" stopIfTrue="1">
      <formula>0.0000001</formula>
    </cfRule>
  </conditionalFormatting>
  <conditionalFormatting sqref="E19">
    <cfRule type="cellIs" priority="12037" dxfId="1" operator="equal" stopIfTrue="1">
      <formula>0</formula>
    </cfRule>
    <cfRule type="cellIs" priority="12038" dxfId="514" operator="greaterThan" stopIfTrue="1">
      <formula>0.0000001</formula>
    </cfRule>
  </conditionalFormatting>
  <conditionalFormatting sqref="E21">
    <cfRule type="cellIs" priority="12035" dxfId="1" operator="equal" stopIfTrue="1">
      <formula>0</formula>
    </cfRule>
    <cfRule type="cellIs" priority="12036" dxfId="513" operator="greaterThan" stopIfTrue="1">
      <formula>0.0000001</formula>
    </cfRule>
  </conditionalFormatting>
  <conditionalFormatting sqref="E21">
    <cfRule type="cellIs" priority="12033" dxfId="1" operator="equal" stopIfTrue="1">
      <formula>0</formula>
    </cfRule>
    <cfRule type="cellIs" priority="12034" dxfId="513" operator="greaterThan" stopIfTrue="1">
      <formula>0.0000001</formula>
    </cfRule>
  </conditionalFormatting>
  <conditionalFormatting sqref="E21">
    <cfRule type="cellIs" priority="12031" dxfId="1" operator="equal" stopIfTrue="1">
      <formula>0</formula>
    </cfRule>
    <cfRule type="cellIs" priority="12032" dxfId="514" operator="greaterThan" stopIfTrue="1">
      <formula>0.0000001</formula>
    </cfRule>
  </conditionalFormatting>
  <conditionalFormatting sqref="E21">
    <cfRule type="cellIs" priority="12029" dxfId="1" operator="equal" stopIfTrue="1">
      <formula>0</formula>
    </cfRule>
    <cfRule type="cellIs" priority="12030" dxfId="514" operator="greaterThan" stopIfTrue="1">
      <formula>0.0000001</formula>
    </cfRule>
  </conditionalFormatting>
  <conditionalFormatting sqref="E21">
    <cfRule type="cellIs" priority="12027" dxfId="1" operator="equal" stopIfTrue="1">
      <formula>0</formula>
    </cfRule>
    <cfRule type="cellIs" priority="12028" dxfId="513" operator="greaterThan" stopIfTrue="1">
      <formula>0.0000001</formula>
    </cfRule>
  </conditionalFormatting>
  <conditionalFormatting sqref="E21">
    <cfRule type="cellIs" priority="12025" dxfId="1" operator="equal" stopIfTrue="1">
      <formula>0</formula>
    </cfRule>
    <cfRule type="cellIs" priority="12026" dxfId="514" operator="greaterThan" stopIfTrue="1">
      <formula>0.0000001</formula>
    </cfRule>
  </conditionalFormatting>
  <conditionalFormatting sqref="E21">
    <cfRule type="cellIs" priority="12023" dxfId="1" operator="equal" stopIfTrue="1">
      <formula>0</formula>
    </cfRule>
    <cfRule type="cellIs" priority="12024" dxfId="514" operator="greaterThan" stopIfTrue="1">
      <formula>0.0000001</formula>
    </cfRule>
  </conditionalFormatting>
  <conditionalFormatting sqref="E23">
    <cfRule type="cellIs" priority="12007" dxfId="1" operator="equal" stopIfTrue="1">
      <formula>0</formula>
    </cfRule>
    <cfRule type="cellIs" priority="12008" dxfId="513" operator="greaterThan" stopIfTrue="1">
      <formula>0.0000001</formula>
    </cfRule>
  </conditionalFormatting>
  <conditionalFormatting sqref="E23">
    <cfRule type="cellIs" priority="12005" dxfId="1" operator="equal" stopIfTrue="1">
      <formula>0</formula>
    </cfRule>
    <cfRule type="cellIs" priority="12006" dxfId="513" operator="greaterThan" stopIfTrue="1">
      <formula>0.0000001</formula>
    </cfRule>
  </conditionalFormatting>
  <conditionalFormatting sqref="E23">
    <cfRule type="cellIs" priority="12003" dxfId="1" operator="equal" stopIfTrue="1">
      <formula>0</formula>
    </cfRule>
    <cfRule type="cellIs" priority="12004" dxfId="514" operator="greaterThan" stopIfTrue="1">
      <formula>0.0000001</formula>
    </cfRule>
  </conditionalFormatting>
  <conditionalFormatting sqref="E23">
    <cfRule type="cellIs" priority="12001" dxfId="1" operator="equal" stopIfTrue="1">
      <formula>0</formula>
    </cfRule>
    <cfRule type="cellIs" priority="12002" dxfId="514" operator="greaterThan" stopIfTrue="1">
      <formula>0.0000001</formula>
    </cfRule>
  </conditionalFormatting>
  <conditionalFormatting sqref="E23">
    <cfRule type="cellIs" priority="11999" dxfId="1" operator="equal" stopIfTrue="1">
      <formula>0</formula>
    </cfRule>
    <cfRule type="cellIs" priority="12000" dxfId="513" operator="greaterThan" stopIfTrue="1">
      <formula>0.0000001</formula>
    </cfRule>
  </conditionalFormatting>
  <conditionalFormatting sqref="E23">
    <cfRule type="cellIs" priority="11997" dxfId="1" operator="equal" stopIfTrue="1">
      <formula>0</formula>
    </cfRule>
    <cfRule type="cellIs" priority="11998" dxfId="514" operator="greaterThan" stopIfTrue="1">
      <formula>0.0000001</formula>
    </cfRule>
  </conditionalFormatting>
  <conditionalFormatting sqref="E23">
    <cfRule type="cellIs" priority="11995" dxfId="1" operator="equal" stopIfTrue="1">
      <formula>0</formula>
    </cfRule>
    <cfRule type="cellIs" priority="11996" dxfId="514" operator="greaterThan" stopIfTrue="1">
      <formula>0.0000001</formula>
    </cfRule>
  </conditionalFormatting>
  <conditionalFormatting sqref="E25">
    <cfRule type="cellIs" priority="11993" dxfId="1" operator="equal" stopIfTrue="1">
      <formula>0</formula>
    </cfRule>
    <cfRule type="cellIs" priority="11994" dxfId="513" operator="greaterThan" stopIfTrue="1">
      <formula>0.0000001</formula>
    </cfRule>
  </conditionalFormatting>
  <conditionalFormatting sqref="E25">
    <cfRule type="cellIs" priority="11991" dxfId="1" operator="equal" stopIfTrue="1">
      <formula>0</formula>
    </cfRule>
    <cfRule type="cellIs" priority="11992" dxfId="513" operator="greaterThan" stopIfTrue="1">
      <formula>0.0000001</formula>
    </cfRule>
  </conditionalFormatting>
  <conditionalFormatting sqref="E25">
    <cfRule type="cellIs" priority="11989" dxfId="1" operator="equal" stopIfTrue="1">
      <formula>0</formula>
    </cfRule>
    <cfRule type="cellIs" priority="11990" dxfId="514" operator="greaterThan" stopIfTrue="1">
      <formula>0.0000001</formula>
    </cfRule>
  </conditionalFormatting>
  <conditionalFormatting sqref="E25">
    <cfRule type="cellIs" priority="11987" dxfId="1" operator="equal" stopIfTrue="1">
      <formula>0</formula>
    </cfRule>
    <cfRule type="cellIs" priority="11988" dxfId="514" operator="greaterThan" stopIfTrue="1">
      <formula>0.0000001</formula>
    </cfRule>
  </conditionalFormatting>
  <conditionalFormatting sqref="E25">
    <cfRule type="cellIs" priority="11985" dxfId="1" operator="equal" stopIfTrue="1">
      <formula>0</formula>
    </cfRule>
    <cfRule type="cellIs" priority="11986" dxfId="513" operator="greaterThan" stopIfTrue="1">
      <formula>0.0000001</formula>
    </cfRule>
  </conditionalFormatting>
  <conditionalFormatting sqref="E25">
    <cfRule type="cellIs" priority="11983" dxfId="1" operator="equal" stopIfTrue="1">
      <formula>0</formula>
    </cfRule>
    <cfRule type="cellIs" priority="11984" dxfId="514" operator="greaterThan" stopIfTrue="1">
      <formula>0.0000001</formula>
    </cfRule>
  </conditionalFormatting>
  <conditionalFormatting sqref="E25">
    <cfRule type="cellIs" priority="11981" dxfId="1" operator="equal" stopIfTrue="1">
      <formula>0</formula>
    </cfRule>
    <cfRule type="cellIs" priority="11982" dxfId="514" operator="greaterThan" stopIfTrue="1">
      <formula>0.0000001</formula>
    </cfRule>
  </conditionalFormatting>
  <conditionalFormatting sqref="F17">
    <cfRule type="cellIs" priority="11783" dxfId="1" operator="equal" stopIfTrue="1">
      <formula>0</formula>
    </cfRule>
    <cfRule type="cellIs" priority="11784" dxfId="513" operator="greaterThan" stopIfTrue="1">
      <formula>0.0000001</formula>
    </cfRule>
  </conditionalFormatting>
  <conditionalFormatting sqref="F17">
    <cfRule type="cellIs" priority="11781" dxfId="1" operator="equal" stopIfTrue="1">
      <formula>0</formula>
    </cfRule>
    <cfRule type="cellIs" priority="11782" dxfId="513" operator="greaterThan" stopIfTrue="1">
      <formula>0.0000001</formula>
    </cfRule>
  </conditionalFormatting>
  <conditionalFormatting sqref="F17">
    <cfRule type="cellIs" priority="11779" dxfId="1" operator="equal" stopIfTrue="1">
      <formula>0</formula>
    </cfRule>
    <cfRule type="cellIs" priority="11780" dxfId="514" operator="greaterThan" stopIfTrue="1">
      <formula>0.0000001</formula>
    </cfRule>
  </conditionalFormatting>
  <conditionalFormatting sqref="F17">
    <cfRule type="cellIs" priority="11777" dxfId="1" operator="equal" stopIfTrue="1">
      <formula>0</formula>
    </cfRule>
    <cfRule type="cellIs" priority="11778" dxfId="514" operator="greaterThan" stopIfTrue="1">
      <formula>0.0000001</formula>
    </cfRule>
  </conditionalFormatting>
  <conditionalFormatting sqref="F17">
    <cfRule type="cellIs" priority="11775" dxfId="1" operator="equal" stopIfTrue="1">
      <formula>0</formula>
    </cfRule>
    <cfRule type="cellIs" priority="11776" dxfId="513" operator="greaterThan" stopIfTrue="1">
      <formula>0.0000001</formula>
    </cfRule>
  </conditionalFormatting>
  <conditionalFormatting sqref="F17">
    <cfRule type="cellIs" priority="11773" dxfId="1" operator="equal" stopIfTrue="1">
      <formula>0</formula>
    </cfRule>
    <cfRule type="cellIs" priority="11774" dxfId="514" operator="greaterThan" stopIfTrue="1">
      <formula>0.0000001</formula>
    </cfRule>
  </conditionalFormatting>
  <conditionalFormatting sqref="F17">
    <cfRule type="cellIs" priority="11771" dxfId="1" operator="equal" stopIfTrue="1">
      <formula>0</formula>
    </cfRule>
    <cfRule type="cellIs" priority="11772" dxfId="514" operator="greaterThan" stopIfTrue="1">
      <formula>0.0000001</formula>
    </cfRule>
  </conditionalFormatting>
  <conditionalFormatting sqref="F19">
    <cfRule type="cellIs" priority="11769" dxfId="1" operator="equal" stopIfTrue="1">
      <formula>0</formula>
    </cfRule>
    <cfRule type="cellIs" priority="11770" dxfId="513" operator="greaterThan" stopIfTrue="1">
      <formula>0.0000001</formula>
    </cfRule>
  </conditionalFormatting>
  <conditionalFormatting sqref="F19">
    <cfRule type="cellIs" priority="11767" dxfId="1" operator="equal" stopIfTrue="1">
      <formula>0</formula>
    </cfRule>
    <cfRule type="cellIs" priority="11768" dxfId="513" operator="greaterThan" stopIfTrue="1">
      <formula>0.0000001</formula>
    </cfRule>
  </conditionalFormatting>
  <conditionalFormatting sqref="F19">
    <cfRule type="cellIs" priority="11765" dxfId="1" operator="equal" stopIfTrue="1">
      <formula>0</formula>
    </cfRule>
    <cfRule type="cellIs" priority="11766" dxfId="514" operator="greaterThan" stopIfTrue="1">
      <formula>0.0000001</formula>
    </cfRule>
  </conditionalFormatting>
  <conditionalFormatting sqref="F19">
    <cfRule type="cellIs" priority="11763" dxfId="1" operator="equal" stopIfTrue="1">
      <formula>0</formula>
    </cfRule>
    <cfRule type="cellIs" priority="11764" dxfId="514" operator="greaterThan" stopIfTrue="1">
      <formula>0.0000001</formula>
    </cfRule>
  </conditionalFormatting>
  <conditionalFormatting sqref="F19">
    <cfRule type="cellIs" priority="11761" dxfId="1" operator="equal" stopIfTrue="1">
      <formula>0</formula>
    </cfRule>
    <cfRule type="cellIs" priority="11762" dxfId="513" operator="greaterThan" stopIfTrue="1">
      <formula>0.0000001</formula>
    </cfRule>
  </conditionalFormatting>
  <conditionalFormatting sqref="F19">
    <cfRule type="cellIs" priority="11759" dxfId="1" operator="equal" stopIfTrue="1">
      <formula>0</formula>
    </cfRule>
    <cfRule type="cellIs" priority="11760" dxfId="514" operator="greaterThan" stopIfTrue="1">
      <formula>0.0000001</formula>
    </cfRule>
  </conditionalFormatting>
  <conditionalFormatting sqref="F19">
    <cfRule type="cellIs" priority="11757" dxfId="1" operator="equal" stopIfTrue="1">
      <formula>0</formula>
    </cfRule>
    <cfRule type="cellIs" priority="11758" dxfId="514" operator="greaterThan" stopIfTrue="1">
      <formula>0.0000001</formula>
    </cfRule>
  </conditionalFormatting>
  <conditionalFormatting sqref="F21">
    <cfRule type="cellIs" priority="11755" dxfId="1" operator="equal" stopIfTrue="1">
      <formula>0</formula>
    </cfRule>
    <cfRule type="cellIs" priority="11756" dxfId="513" operator="greaterThan" stopIfTrue="1">
      <formula>0.0000001</formula>
    </cfRule>
  </conditionalFormatting>
  <conditionalFormatting sqref="F21">
    <cfRule type="cellIs" priority="11753" dxfId="1" operator="equal" stopIfTrue="1">
      <formula>0</formula>
    </cfRule>
    <cfRule type="cellIs" priority="11754" dxfId="513" operator="greaterThan" stopIfTrue="1">
      <formula>0.0000001</formula>
    </cfRule>
  </conditionalFormatting>
  <conditionalFormatting sqref="F21">
    <cfRule type="cellIs" priority="11751" dxfId="1" operator="equal" stopIfTrue="1">
      <formula>0</formula>
    </cfRule>
    <cfRule type="cellIs" priority="11752" dxfId="514" operator="greaterThan" stopIfTrue="1">
      <formula>0.0000001</formula>
    </cfRule>
  </conditionalFormatting>
  <conditionalFormatting sqref="F21">
    <cfRule type="cellIs" priority="11749" dxfId="1" operator="equal" stopIfTrue="1">
      <formula>0</formula>
    </cfRule>
    <cfRule type="cellIs" priority="11750" dxfId="514" operator="greaterThan" stopIfTrue="1">
      <formula>0.0000001</formula>
    </cfRule>
  </conditionalFormatting>
  <conditionalFormatting sqref="F21">
    <cfRule type="cellIs" priority="11747" dxfId="1" operator="equal" stopIfTrue="1">
      <formula>0</formula>
    </cfRule>
    <cfRule type="cellIs" priority="11748" dxfId="513" operator="greaterThan" stopIfTrue="1">
      <formula>0.0000001</formula>
    </cfRule>
  </conditionalFormatting>
  <conditionalFormatting sqref="F21">
    <cfRule type="cellIs" priority="11745" dxfId="1" operator="equal" stopIfTrue="1">
      <formula>0</formula>
    </cfRule>
    <cfRule type="cellIs" priority="11746" dxfId="514" operator="greaterThan" stopIfTrue="1">
      <formula>0.0000001</formula>
    </cfRule>
  </conditionalFormatting>
  <conditionalFormatting sqref="F21">
    <cfRule type="cellIs" priority="11743" dxfId="1" operator="equal" stopIfTrue="1">
      <formula>0</formula>
    </cfRule>
    <cfRule type="cellIs" priority="11744" dxfId="514" operator="greaterThan" stopIfTrue="1">
      <formula>0.0000001</formula>
    </cfRule>
  </conditionalFormatting>
  <conditionalFormatting sqref="F23">
    <cfRule type="cellIs" priority="11727" dxfId="1" operator="equal" stopIfTrue="1">
      <formula>0</formula>
    </cfRule>
    <cfRule type="cellIs" priority="11728" dxfId="513" operator="greaterThan" stopIfTrue="1">
      <formula>0.0000001</formula>
    </cfRule>
  </conditionalFormatting>
  <conditionalFormatting sqref="F23">
    <cfRule type="cellIs" priority="11725" dxfId="1" operator="equal" stopIfTrue="1">
      <formula>0</formula>
    </cfRule>
    <cfRule type="cellIs" priority="11726" dxfId="513" operator="greaterThan" stopIfTrue="1">
      <formula>0.0000001</formula>
    </cfRule>
  </conditionalFormatting>
  <conditionalFormatting sqref="F23">
    <cfRule type="cellIs" priority="11723" dxfId="1" operator="equal" stopIfTrue="1">
      <formula>0</formula>
    </cfRule>
    <cfRule type="cellIs" priority="11724" dxfId="514" operator="greaterThan" stopIfTrue="1">
      <formula>0.0000001</formula>
    </cfRule>
  </conditionalFormatting>
  <conditionalFormatting sqref="F23">
    <cfRule type="cellIs" priority="11721" dxfId="1" operator="equal" stopIfTrue="1">
      <formula>0</formula>
    </cfRule>
    <cfRule type="cellIs" priority="11722" dxfId="514" operator="greaterThan" stopIfTrue="1">
      <formula>0.0000001</formula>
    </cfRule>
  </conditionalFormatting>
  <conditionalFormatting sqref="F23">
    <cfRule type="cellIs" priority="11719" dxfId="1" operator="equal" stopIfTrue="1">
      <formula>0</formula>
    </cfRule>
    <cfRule type="cellIs" priority="11720" dxfId="513" operator="greaterThan" stopIfTrue="1">
      <formula>0.0000001</formula>
    </cfRule>
  </conditionalFormatting>
  <conditionalFormatting sqref="F23">
    <cfRule type="cellIs" priority="11717" dxfId="1" operator="equal" stopIfTrue="1">
      <formula>0</formula>
    </cfRule>
    <cfRule type="cellIs" priority="11718" dxfId="514" operator="greaterThan" stopIfTrue="1">
      <formula>0.0000001</formula>
    </cfRule>
  </conditionalFormatting>
  <conditionalFormatting sqref="F23">
    <cfRule type="cellIs" priority="11715" dxfId="1" operator="equal" stopIfTrue="1">
      <formula>0</formula>
    </cfRule>
    <cfRule type="cellIs" priority="11716" dxfId="514" operator="greaterThan" stopIfTrue="1">
      <formula>0.0000001</formula>
    </cfRule>
  </conditionalFormatting>
  <conditionalFormatting sqref="F25">
    <cfRule type="cellIs" priority="11713" dxfId="1" operator="equal" stopIfTrue="1">
      <formula>0</formula>
    </cfRule>
    <cfRule type="cellIs" priority="11714" dxfId="513" operator="greaterThan" stopIfTrue="1">
      <formula>0.0000001</formula>
    </cfRule>
  </conditionalFormatting>
  <conditionalFormatting sqref="F25">
    <cfRule type="cellIs" priority="11711" dxfId="1" operator="equal" stopIfTrue="1">
      <formula>0</formula>
    </cfRule>
    <cfRule type="cellIs" priority="11712" dxfId="513" operator="greaterThan" stopIfTrue="1">
      <formula>0.0000001</formula>
    </cfRule>
  </conditionalFormatting>
  <conditionalFormatting sqref="F25">
    <cfRule type="cellIs" priority="11709" dxfId="1" operator="equal" stopIfTrue="1">
      <formula>0</formula>
    </cfRule>
    <cfRule type="cellIs" priority="11710" dxfId="514" operator="greaterThan" stopIfTrue="1">
      <formula>0.0000001</formula>
    </cfRule>
  </conditionalFormatting>
  <conditionalFormatting sqref="F25">
    <cfRule type="cellIs" priority="11707" dxfId="1" operator="equal" stopIfTrue="1">
      <formula>0</formula>
    </cfRule>
    <cfRule type="cellIs" priority="11708" dxfId="514" operator="greaterThan" stopIfTrue="1">
      <formula>0.0000001</formula>
    </cfRule>
  </conditionalFormatting>
  <conditionalFormatting sqref="F25">
    <cfRule type="cellIs" priority="11705" dxfId="1" operator="equal" stopIfTrue="1">
      <formula>0</formula>
    </cfRule>
    <cfRule type="cellIs" priority="11706" dxfId="513" operator="greaterThan" stopIfTrue="1">
      <formula>0.0000001</formula>
    </cfRule>
  </conditionalFormatting>
  <conditionalFormatting sqref="F25">
    <cfRule type="cellIs" priority="11703" dxfId="1" operator="equal" stopIfTrue="1">
      <formula>0</formula>
    </cfRule>
    <cfRule type="cellIs" priority="11704" dxfId="514" operator="greaterThan" stopIfTrue="1">
      <formula>0.0000001</formula>
    </cfRule>
  </conditionalFormatting>
  <conditionalFormatting sqref="F25">
    <cfRule type="cellIs" priority="11701" dxfId="1" operator="equal" stopIfTrue="1">
      <formula>0</formula>
    </cfRule>
    <cfRule type="cellIs" priority="11702" dxfId="514" operator="greaterThan" stopIfTrue="1">
      <formula>0.0000001</formula>
    </cfRule>
  </conditionalFormatting>
  <conditionalFormatting sqref="F17">
    <cfRule type="cellIs" priority="11503" dxfId="1" operator="equal" stopIfTrue="1">
      <formula>0</formula>
    </cfRule>
    <cfRule type="cellIs" priority="11504" dxfId="513" operator="greaterThan" stopIfTrue="1">
      <formula>0.0000001</formula>
    </cfRule>
  </conditionalFormatting>
  <conditionalFormatting sqref="F17">
    <cfRule type="cellIs" priority="11501" dxfId="1" operator="equal" stopIfTrue="1">
      <formula>0</formula>
    </cfRule>
    <cfRule type="cellIs" priority="11502" dxfId="513" operator="greaterThan" stopIfTrue="1">
      <formula>0.0000001</formula>
    </cfRule>
  </conditionalFormatting>
  <conditionalFormatting sqref="F17">
    <cfRule type="cellIs" priority="11499" dxfId="1" operator="equal" stopIfTrue="1">
      <formula>0</formula>
    </cfRule>
    <cfRule type="cellIs" priority="11500" dxfId="514" operator="greaterThan" stopIfTrue="1">
      <formula>0.0000001</formula>
    </cfRule>
  </conditionalFormatting>
  <conditionalFormatting sqref="F17">
    <cfRule type="cellIs" priority="11497" dxfId="1" operator="equal" stopIfTrue="1">
      <formula>0</formula>
    </cfRule>
    <cfRule type="cellIs" priority="11498" dxfId="514" operator="greaterThan" stopIfTrue="1">
      <formula>0.0000001</formula>
    </cfRule>
  </conditionalFormatting>
  <conditionalFormatting sqref="F17">
    <cfRule type="cellIs" priority="11495" dxfId="1" operator="equal" stopIfTrue="1">
      <formula>0</formula>
    </cfRule>
    <cfRule type="cellIs" priority="11496" dxfId="513" operator="greaterThan" stopIfTrue="1">
      <formula>0.0000001</formula>
    </cfRule>
  </conditionalFormatting>
  <conditionalFormatting sqref="F17">
    <cfRule type="cellIs" priority="11493" dxfId="1" operator="equal" stopIfTrue="1">
      <formula>0</formula>
    </cfRule>
    <cfRule type="cellIs" priority="11494" dxfId="514" operator="greaterThan" stopIfTrue="1">
      <formula>0.0000001</formula>
    </cfRule>
  </conditionalFormatting>
  <conditionalFormatting sqref="F17">
    <cfRule type="cellIs" priority="11491" dxfId="1" operator="equal" stopIfTrue="1">
      <formula>0</formula>
    </cfRule>
    <cfRule type="cellIs" priority="11492" dxfId="514" operator="greaterThan" stopIfTrue="1">
      <formula>0.0000001</formula>
    </cfRule>
  </conditionalFormatting>
  <conditionalFormatting sqref="F19">
    <cfRule type="cellIs" priority="11489" dxfId="1" operator="equal" stopIfTrue="1">
      <formula>0</formula>
    </cfRule>
    <cfRule type="cellIs" priority="11490" dxfId="513" operator="greaterThan" stopIfTrue="1">
      <formula>0.0000001</formula>
    </cfRule>
  </conditionalFormatting>
  <conditionalFormatting sqref="F19">
    <cfRule type="cellIs" priority="11487" dxfId="1" operator="equal" stopIfTrue="1">
      <formula>0</formula>
    </cfRule>
    <cfRule type="cellIs" priority="11488" dxfId="513" operator="greaterThan" stopIfTrue="1">
      <formula>0.0000001</formula>
    </cfRule>
  </conditionalFormatting>
  <conditionalFormatting sqref="F19">
    <cfRule type="cellIs" priority="11485" dxfId="1" operator="equal" stopIfTrue="1">
      <formula>0</formula>
    </cfRule>
    <cfRule type="cellIs" priority="11486" dxfId="514" operator="greaterThan" stopIfTrue="1">
      <formula>0.0000001</formula>
    </cfRule>
  </conditionalFormatting>
  <conditionalFormatting sqref="F19">
    <cfRule type="cellIs" priority="11483" dxfId="1" operator="equal" stopIfTrue="1">
      <formula>0</formula>
    </cfRule>
    <cfRule type="cellIs" priority="11484" dxfId="514" operator="greaterThan" stopIfTrue="1">
      <formula>0.0000001</formula>
    </cfRule>
  </conditionalFormatting>
  <conditionalFormatting sqref="F19">
    <cfRule type="cellIs" priority="11481" dxfId="1" operator="equal" stopIfTrue="1">
      <formula>0</formula>
    </cfRule>
    <cfRule type="cellIs" priority="11482" dxfId="513" operator="greaterThan" stopIfTrue="1">
      <formula>0.0000001</formula>
    </cfRule>
  </conditionalFormatting>
  <conditionalFormatting sqref="F19">
    <cfRule type="cellIs" priority="11479" dxfId="1" operator="equal" stopIfTrue="1">
      <formula>0</formula>
    </cfRule>
    <cfRule type="cellIs" priority="11480" dxfId="514" operator="greaterThan" stopIfTrue="1">
      <formula>0.0000001</formula>
    </cfRule>
  </conditionalFormatting>
  <conditionalFormatting sqref="F19">
    <cfRule type="cellIs" priority="11477" dxfId="1" operator="equal" stopIfTrue="1">
      <formula>0</formula>
    </cfRule>
    <cfRule type="cellIs" priority="11478" dxfId="514" operator="greaterThan" stopIfTrue="1">
      <formula>0.0000001</formula>
    </cfRule>
  </conditionalFormatting>
  <conditionalFormatting sqref="F21">
    <cfRule type="cellIs" priority="11475" dxfId="1" operator="equal" stopIfTrue="1">
      <formula>0</formula>
    </cfRule>
    <cfRule type="cellIs" priority="11476" dxfId="513" operator="greaterThan" stopIfTrue="1">
      <formula>0.0000001</formula>
    </cfRule>
  </conditionalFormatting>
  <conditionalFormatting sqref="F21">
    <cfRule type="cellIs" priority="11473" dxfId="1" operator="equal" stopIfTrue="1">
      <formula>0</formula>
    </cfRule>
    <cfRule type="cellIs" priority="11474" dxfId="513" operator="greaterThan" stopIfTrue="1">
      <formula>0.0000001</formula>
    </cfRule>
  </conditionalFormatting>
  <conditionalFormatting sqref="F21">
    <cfRule type="cellIs" priority="11471" dxfId="1" operator="equal" stopIfTrue="1">
      <formula>0</formula>
    </cfRule>
    <cfRule type="cellIs" priority="11472" dxfId="514" operator="greaterThan" stopIfTrue="1">
      <formula>0.0000001</formula>
    </cfRule>
  </conditionalFormatting>
  <conditionalFormatting sqref="F21">
    <cfRule type="cellIs" priority="11469" dxfId="1" operator="equal" stopIfTrue="1">
      <formula>0</formula>
    </cfRule>
    <cfRule type="cellIs" priority="11470" dxfId="514" operator="greaterThan" stopIfTrue="1">
      <formula>0.0000001</formula>
    </cfRule>
  </conditionalFormatting>
  <conditionalFormatting sqref="F21">
    <cfRule type="cellIs" priority="11467" dxfId="1" operator="equal" stopIfTrue="1">
      <formula>0</formula>
    </cfRule>
    <cfRule type="cellIs" priority="11468" dxfId="513" operator="greaterThan" stopIfTrue="1">
      <formula>0.0000001</formula>
    </cfRule>
  </conditionalFormatting>
  <conditionalFormatting sqref="F21">
    <cfRule type="cellIs" priority="11465" dxfId="1" operator="equal" stopIfTrue="1">
      <formula>0</formula>
    </cfRule>
    <cfRule type="cellIs" priority="11466" dxfId="514" operator="greaterThan" stopIfTrue="1">
      <formula>0.0000001</formula>
    </cfRule>
  </conditionalFormatting>
  <conditionalFormatting sqref="F21">
    <cfRule type="cellIs" priority="11463" dxfId="1" operator="equal" stopIfTrue="1">
      <formula>0</formula>
    </cfRule>
    <cfRule type="cellIs" priority="11464" dxfId="514" operator="greaterThan" stopIfTrue="1">
      <formula>0.0000001</formula>
    </cfRule>
  </conditionalFormatting>
  <conditionalFormatting sqref="F23">
    <cfRule type="cellIs" priority="11447" dxfId="1" operator="equal" stopIfTrue="1">
      <formula>0</formula>
    </cfRule>
    <cfRule type="cellIs" priority="11448" dxfId="513" operator="greaterThan" stopIfTrue="1">
      <formula>0.0000001</formula>
    </cfRule>
  </conditionalFormatting>
  <conditionalFormatting sqref="F23">
    <cfRule type="cellIs" priority="11445" dxfId="1" operator="equal" stopIfTrue="1">
      <formula>0</formula>
    </cfRule>
    <cfRule type="cellIs" priority="11446" dxfId="513" operator="greaterThan" stopIfTrue="1">
      <formula>0.0000001</formula>
    </cfRule>
  </conditionalFormatting>
  <conditionalFormatting sqref="F23">
    <cfRule type="cellIs" priority="11443" dxfId="1" operator="equal" stopIfTrue="1">
      <formula>0</formula>
    </cfRule>
    <cfRule type="cellIs" priority="11444" dxfId="514" operator="greaterThan" stopIfTrue="1">
      <formula>0.0000001</formula>
    </cfRule>
  </conditionalFormatting>
  <conditionalFormatting sqref="F23">
    <cfRule type="cellIs" priority="11441" dxfId="1" operator="equal" stopIfTrue="1">
      <formula>0</formula>
    </cfRule>
    <cfRule type="cellIs" priority="11442" dxfId="514" operator="greaterThan" stopIfTrue="1">
      <formula>0.0000001</formula>
    </cfRule>
  </conditionalFormatting>
  <conditionalFormatting sqref="F23">
    <cfRule type="cellIs" priority="11439" dxfId="1" operator="equal" stopIfTrue="1">
      <formula>0</formula>
    </cfRule>
    <cfRule type="cellIs" priority="11440" dxfId="513" operator="greaterThan" stopIfTrue="1">
      <formula>0.0000001</formula>
    </cfRule>
  </conditionalFormatting>
  <conditionalFormatting sqref="F23">
    <cfRule type="cellIs" priority="11437" dxfId="1" operator="equal" stopIfTrue="1">
      <formula>0</formula>
    </cfRule>
    <cfRule type="cellIs" priority="11438" dxfId="514" operator="greaterThan" stopIfTrue="1">
      <formula>0.0000001</formula>
    </cfRule>
  </conditionalFormatting>
  <conditionalFormatting sqref="F23">
    <cfRule type="cellIs" priority="11435" dxfId="1" operator="equal" stopIfTrue="1">
      <formula>0</formula>
    </cfRule>
    <cfRule type="cellIs" priority="11436" dxfId="514" operator="greaterThan" stopIfTrue="1">
      <formula>0.0000001</formula>
    </cfRule>
  </conditionalFormatting>
  <conditionalFormatting sqref="F25">
    <cfRule type="cellIs" priority="11433" dxfId="1" operator="equal" stopIfTrue="1">
      <formula>0</formula>
    </cfRule>
    <cfRule type="cellIs" priority="11434" dxfId="513" operator="greaterThan" stopIfTrue="1">
      <formula>0.0000001</formula>
    </cfRule>
  </conditionalFormatting>
  <conditionalFormatting sqref="F25">
    <cfRule type="cellIs" priority="11431" dxfId="1" operator="equal" stopIfTrue="1">
      <formula>0</formula>
    </cfRule>
    <cfRule type="cellIs" priority="11432" dxfId="513" operator="greaterThan" stopIfTrue="1">
      <formula>0.0000001</formula>
    </cfRule>
  </conditionalFormatting>
  <conditionalFormatting sqref="F25">
    <cfRule type="cellIs" priority="11429" dxfId="1" operator="equal" stopIfTrue="1">
      <formula>0</formula>
    </cfRule>
    <cfRule type="cellIs" priority="11430" dxfId="514" operator="greaterThan" stopIfTrue="1">
      <formula>0.0000001</formula>
    </cfRule>
  </conditionalFormatting>
  <conditionalFormatting sqref="F25">
    <cfRule type="cellIs" priority="11427" dxfId="1" operator="equal" stopIfTrue="1">
      <formula>0</formula>
    </cfRule>
    <cfRule type="cellIs" priority="11428" dxfId="514" operator="greaterThan" stopIfTrue="1">
      <formula>0.0000001</formula>
    </cfRule>
  </conditionalFormatting>
  <conditionalFormatting sqref="F25">
    <cfRule type="cellIs" priority="11425" dxfId="1" operator="equal" stopIfTrue="1">
      <formula>0</formula>
    </cfRule>
    <cfRule type="cellIs" priority="11426" dxfId="513" operator="greaterThan" stopIfTrue="1">
      <formula>0.0000001</formula>
    </cfRule>
  </conditionalFormatting>
  <conditionalFormatting sqref="F25">
    <cfRule type="cellIs" priority="11423" dxfId="1" operator="equal" stopIfTrue="1">
      <formula>0</formula>
    </cfRule>
    <cfRule type="cellIs" priority="11424" dxfId="514" operator="greaterThan" stopIfTrue="1">
      <formula>0.0000001</formula>
    </cfRule>
  </conditionalFormatting>
  <conditionalFormatting sqref="F25">
    <cfRule type="cellIs" priority="11421" dxfId="1" operator="equal" stopIfTrue="1">
      <formula>0</formula>
    </cfRule>
    <cfRule type="cellIs" priority="11422" dxfId="514" operator="greaterThan" stopIfTrue="1">
      <formula>0.0000001</formula>
    </cfRule>
  </conditionalFormatting>
  <conditionalFormatting sqref="F25">
    <cfRule type="cellIs" priority="6757" dxfId="1" operator="equal" stopIfTrue="1">
      <formula>0</formula>
    </cfRule>
    <cfRule type="cellIs" priority="6758" dxfId="513" operator="greaterThan" stopIfTrue="1">
      <formula>0.0000001</formula>
    </cfRule>
  </conditionalFormatting>
  <conditionalFormatting sqref="F25">
    <cfRule type="cellIs" priority="6755" dxfId="1" operator="equal" stopIfTrue="1">
      <formula>0</formula>
    </cfRule>
    <cfRule type="cellIs" priority="6756" dxfId="513" operator="greaterThan" stopIfTrue="1">
      <formula>0.0000001</formula>
    </cfRule>
  </conditionalFormatting>
  <conditionalFormatting sqref="F25">
    <cfRule type="cellIs" priority="6753" dxfId="1" operator="equal" stopIfTrue="1">
      <formula>0</formula>
    </cfRule>
    <cfRule type="cellIs" priority="6754" dxfId="514" operator="greaterThan" stopIfTrue="1">
      <formula>0.0000001</formula>
    </cfRule>
  </conditionalFormatting>
  <conditionalFormatting sqref="F25">
    <cfRule type="cellIs" priority="6751" dxfId="1" operator="equal" stopIfTrue="1">
      <formula>0</formula>
    </cfRule>
    <cfRule type="cellIs" priority="6752" dxfId="514" operator="greaterThan" stopIfTrue="1">
      <formula>0.0000001</formula>
    </cfRule>
  </conditionalFormatting>
  <conditionalFormatting sqref="F25">
    <cfRule type="cellIs" priority="6749" dxfId="1" operator="equal" stopIfTrue="1">
      <formula>0</formula>
    </cfRule>
    <cfRule type="cellIs" priority="6750" dxfId="513" operator="greaterThan" stopIfTrue="1">
      <formula>0.0000001</formula>
    </cfRule>
  </conditionalFormatting>
  <conditionalFormatting sqref="F25">
    <cfRule type="cellIs" priority="6747" dxfId="1" operator="equal" stopIfTrue="1">
      <formula>0</formula>
    </cfRule>
    <cfRule type="cellIs" priority="6748" dxfId="514" operator="greaterThan" stopIfTrue="1">
      <formula>0.0000001</formula>
    </cfRule>
  </conditionalFormatting>
  <conditionalFormatting sqref="F25">
    <cfRule type="cellIs" priority="6745" dxfId="1" operator="equal" stopIfTrue="1">
      <formula>0</formula>
    </cfRule>
    <cfRule type="cellIs" priority="6746" dxfId="514" operator="greaterThan" stopIfTrue="1">
      <formula>0.0000001</formula>
    </cfRule>
  </conditionalFormatting>
  <conditionalFormatting sqref="F23">
    <cfRule type="cellIs" priority="405" dxfId="1" operator="equal" stopIfTrue="1">
      <formula>0</formula>
    </cfRule>
    <cfRule type="cellIs" priority="406" dxfId="513" operator="greaterThan" stopIfTrue="1">
      <formula>0.0000001</formula>
    </cfRule>
  </conditionalFormatting>
  <conditionalFormatting sqref="F23">
    <cfRule type="cellIs" priority="403" dxfId="1" operator="equal" stopIfTrue="1">
      <formula>0</formula>
    </cfRule>
    <cfRule type="cellIs" priority="404" dxfId="513" operator="greaterThan" stopIfTrue="1">
      <formula>0.0000001</formula>
    </cfRule>
  </conditionalFormatting>
  <conditionalFormatting sqref="F23">
    <cfRule type="cellIs" priority="401" dxfId="1" operator="equal" stopIfTrue="1">
      <formula>0</formula>
    </cfRule>
    <cfRule type="cellIs" priority="402" dxfId="514" operator="greaterThan" stopIfTrue="1">
      <formula>0.0000001</formula>
    </cfRule>
  </conditionalFormatting>
  <conditionalFormatting sqref="F23">
    <cfRule type="cellIs" priority="399" dxfId="1" operator="equal" stopIfTrue="1">
      <formula>0</formula>
    </cfRule>
    <cfRule type="cellIs" priority="400" dxfId="514" operator="greaterThan" stopIfTrue="1">
      <formula>0.0000001</formula>
    </cfRule>
  </conditionalFormatting>
  <conditionalFormatting sqref="F23">
    <cfRule type="cellIs" priority="397" dxfId="1" operator="equal" stopIfTrue="1">
      <formula>0</formula>
    </cfRule>
    <cfRule type="cellIs" priority="398" dxfId="513" operator="greaterThan" stopIfTrue="1">
      <formula>0.0000001</formula>
    </cfRule>
  </conditionalFormatting>
  <conditionalFormatting sqref="F23">
    <cfRule type="cellIs" priority="395" dxfId="1" operator="equal" stopIfTrue="1">
      <formula>0</formula>
    </cfRule>
    <cfRule type="cellIs" priority="396" dxfId="514" operator="greaterThan" stopIfTrue="1">
      <formula>0.0000001</formula>
    </cfRule>
  </conditionalFormatting>
  <conditionalFormatting sqref="F23">
    <cfRule type="cellIs" priority="393" dxfId="1" operator="equal" stopIfTrue="1">
      <formula>0</formula>
    </cfRule>
    <cfRule type="cellIs" priority="394" dxfId="514" operator="greaterThan" stopIfTrue="1">
      <formula>0.0000001</formula>
    </cfRule>
  </conditionalFormatting>
  <conditionalFormatting sqref="F23">
    <cfRule type="cellIs" priority="391" dxfId="1" operator="equal" stopIfTrue="1">
      <formula>0</formula>
    </cfRule>
    <cfRule type="cellIs" priority="392" dxfId="513" operator="greaterThan" stopIfTrue="1">
      <formula>0.0000001</formula>
    </cfRule>
  </conditionalFormatting>
  <conditionalFormatting sqref="F23">
    <cfRule type="cellIs" priority="389" dxfId="1" operator="equal" stopIfTrue="1">
      <formula>0</formula>
    </cfRule>
    <cfRule type="cellIs" priority="390" dxfId="513" operator="greaterThan" stopIfTrue="1">
      <formula>0.0000001</formula>
    </cfRule>
  </conditionalFormatting>
  <conditionalFormatting sqref="F23">
    <cfRule type="cellIs" priority="387" dxfId="1" operator="equal" stopIfTrue="1">
      <formula>0</formula>
    </cfRule>
    <cfRule type="cellIs" priority="388" dxfId="514" operator="greaterThan" stopIfTrue="1">
      <formula>0.0000001</formula>
    </cfRule>
  </conditionalFormatting>
  <conditionalFormatting sqref="F23">
    <cfRule type="cellIs" priority="385" dxfId="1" operator="equal" stopIfTrue="1">
      <formula>0</formula>
    </cfRule>
    <cfRule type="cellIs" priority="386" dxfId="514" operator="greaterThan" stopIfTrue="1">
      <formula>0.0000001</formula>
    </cfRule>
  </conditionalFormatting>
  <conditionalFormatting sqref="F23">
    <cfRule type="cellIs" priority="383" dxfId="1" operator="equal" stopIfTrue="1">
      <formula>0</formula>
    </cfRule>
    <cfRule type="cellIs" priority="384" dxfId="513" operator="greaterThan" stopIfTrue="1">
      <formula>0.0000001</formula>
    </cfRule>
  </conditionalFormatting>
  <conditionalFormatting sqref="F23">
    <cfRule type="cellIs" priority="381" dxfId="1" operator="equal" stopIfTrue="1">
      <formula>0</formula>
    </cfRule>
    <cfRule type="cellIs" priority="382" dxfId="514" operator="greaterThan" stopIfTrue="1">
      <formula>0.0000001</formula>
    </cfRule>
  </conditionalFormatting>
  <conditionalFormatting sqref="F23">
    <cfRule type="cellIs" priority="379" dxfId="1" operator="equal" stopIfTrue="1">
      <formula>0</formula>
    </cfRule>
    <cfRule type="cellIs" priority="380" dxfId="514" operator="greaterThan" stopIfTrue="1">
      <formula>0.0000001</formula>
    </cfRule>
  </conditionalFormatting>
  <conditionalFormatting sqref="E21">
    <cfRule type="cellIs" priority="257" dxfId="1" operator="equal" stopIfTrue="1">
      <formula>0</formula>
    </cfRule>
    <cfRule type="cellIs" priority="258" dxfId="513" operator="greaterThan" stopIfTrue="1">
      <formula>0.0000001</formula>
    </cfRule>
  </conditionalFormatting>
  <conditionalFormatting sqref="E21">
    <cfRule type="cellIs" priority="255" dxfId="1" operator="equal" stopIfTrue="1">
      <formula>0</formula>
    </cfRule>
    <cfRule type="cellIs" priority="256" dxfId="513" operator="greaterThan" stopIfTrue="1">
      <formula>0.0000001</formula>
    </cfRule>
  </conditionalFormatting>
  <conditionalFormatting sqref="E21">
    <cfRule type="cellIs" priority="253" dxfId="1" operator="equal" stopIfTrue="1">
      <formula>0</formula>
    </cfRule>
    <cfRule type="cellIs" priority="254" dxfId="514" operator="greaterThan" stopIfTrue="1">
      <formula>0.0000001</formula>
    </cfRule>
  </conditionalFormatting>
  <conditionalFormatting sqref="E21">
    <cfRule type="cellIs" priority="251" dxfId="1" operator="equal" stopIfTrue="1">
      <formula>0</formula>
    </cfRule>
    <cfRule type="cellIs" priority="252" dxfId="514" operator="greaterThan" stopIfTrue="1">
      <formula>0.0000001</formula>
    </cfRule>
  </conditionalFormatting>
  <conditionalFormatting sqref="E21">
    <cfRule type="cellIs" priority="249" dxfId="1" operator="equal" stopIfTrue="1">
      <formula>0</formula>
    </cfRule>
    <cfRule type="cellIs" priority="250" dxfId="513" operator="greaterThan" stopIfTrue="1">
      <formula>0.0000001</formula>
    </cfRule>
  </conditionalFormatting>
  <conditionalFormatting sqref="E21">
    <cfRule type="cellIs" priority="247" dxfId="1" operator="equal" stopIfTrue="1">
      <formula>0</formula>
    </cfRule>
    <cfRule type="cellIs" priority="248" dxfId="514" operator="greaterThan" stopIfTrue="1">
      <formula>0.0000001</formula>
    </cfRule>
  </conditionalFormatting>
  <conditionalFormatting sqref="E21">
    <cfRule type="cellIs" priority="245" dxfId="1" operator="equal" stopIfTrue="1">
      <formula>0</formula>
    </cfRule>
    <cfRule type="cellIs" priority="246" dxfId="514" operator="greaterThan" stopIfTrue="1">
      <formula>0.0000001</formula>
    </cfRule>
  </conditionalFormatting>
  <conditionalFormatting sqref="F21">
    <cfRule type="cellIs" priority="243" dxfId="1" operator="equal" stopIfTrue="1">
      <formula>0</formula>
    </cfRule>
    <cfRule type="cellIs" priority="244" dxfId="513" operator="greaterThan" stopIfTrue="1">
      <formula>0.0000001</formula>
    </cfRule>
  </conditionalFormatting>
  <conditionalFormatting sqref="F21">
    <cfRule type="cellIs" priority="241" dxfId="1" operator="equal" stopIfTrue="1">
      <formula>0</formula>
    </cfRule>
    <cfRule type="cellIs" priority="242" dxfId="513" operator="greaterThan" stopIfTrue="1">
      <formula>0.0000001</formula>
    </cfRule>
  </conditionalFormatting>
  <conditionalFormatting sqref="F21">
    <cfRule type="cellIs" priority="239" dxfId="1" operator="equal" stopIfTrue="1">
      <formula>0</formula>
    </cfRule>
    <cfRule type="cellIs" priority="240" dxfId="514" operator="greaterThan" stopIfTrue="1">
      <formula>0.0000001</formula>
    </cfRule>
  </conditionalFormatting>
  <conditionalFormatting sqref="F21">
    <cfRule type="cellIs" priority="237" dxfId="1" operator="equal" stopIfTrue="1">
      <formula>0</formula>
    </cfRule>
    <cfRule type="cellIs" priority="238" dxfId="514" operator="greaterThan" stopIfTrue="1">
      <formula>0.0000001</formula>
    </cfRule>
  </conditionalFormatting>
  <conditionalFormatting sqref="F21">
    <cfRule type="cellIs" priority="235" dxfId="1" operator="equal" stopIfTrue="1">
      <formula>0</formula>
    </cfRule>
    <cfRule type="cellIs" priority="236" dxfId="513" operator="greaterThan" stopIfTrue="1">
      <formula>0.0000001</formula>
    </cfRule>
  </conditionalFormatting>
  <conditionalFormatting sqref="F21">
    <cfRule type="cellIs" priority="233" dxfId="1" operator="equal" stopIfTrue="1">
      <formula>0</formula>
    </cfRule>
    <cfRule type="cellIs" priority="234" dxfId="514" operator="greaterThan" stopIfTrue="1">
      <formula>0.0000001</formula>
    </cfRule>
  </conditionalFormatting>
  <conditionalFormatting sqref="F21">
    <cfRule type="cellIs" priority="231" dxfId="1" operator="equal" stopIfTrue="1">
      <formula>0</formula>
    </cfRule>
    <cfRule type="cellIs" priority="232" dxfId="514" operator="greaterThan" stopIfTrue="1">
      <formula>0.0000001</formula>
    </cfRule>
  </conditionalFormatting>
  <conditionalFormatting sqref="F21">
    <cfRule type="cellIs" priority="229" dxfId="1" operator="equal" stopIfTrue="1">
      <formula>0</formula>
    </cfRule>
    <cfRule type="cellIs" priority="230" dxfId="513" operator="greaterThan" stopIfTrue="1">
      <formula>0.0000001</formula>
    </cfRule>
  </conditionalFormatting>
  <conditionalFormatting sqref="F21">
    <cfRule type="cellIs" priority="227" dxfId="1" operator="equal" stopIfTrue="1">
      <formula>0</formula>
    </cfRule>
    <cfRule type="cellIs" priority="228" dxfId="513" operator="greaterThan" stopIfTrue="1">
      <formula>0.0000001</formula>
    </cfRule>
  </conditionalFormatting>
  <conditionalFormatting sqref="F21">
    <cfRule type="cellIs" priority="225" dxfId="1" operator="equal" stopIfTrue="1">
      <formula>0</formula>
    </cfRule>
    <cfRule type="cellIs" priority="226" dxfId="514" operator="greaterThan" stopIfTrue="1">
      <formula>0.0000001</formula>
    </cfRule>
  </conditionalFormatting>
  <conditionalFormatting sqref="F21">
    <cfRule type="cellIs" priority="223" dxfId="1" operator="equal" stopIfTrue="1">
      <formula>0</formula>
    </cfRule>
    <cfRule type="cellIs" priority="224" dxfId="514" operator="greaterThan" stopIfTrue="1">
      <formula>0.0000001</formula>
    </cfRule>
  </conditionalFormatting>
  <conditionalFormatting sqref="F21">
    <cfRule type="cellIs" priority="221" dxfId="1" operator="equal" stopIfTrue="1">
      <formula>0</formula>
    </cfRule>
    <cfRule type="cellIs" priority="222" dxfId="513" operator="greaterThan" stopIfTrue="1">
      <formula>0.0000001</formula>
    </cfRule>
  </conditionalFormatting>
  <conditionalFormatting sqref="F21">
    <cfRule type="cellIs" priority="219" dxfId="1" operator="equal" stopIfTrue="1">
      <formula>0</formula>
    </cfRule>
    <cfRule type="cellIs" priority="220" dxfId="514" operator="greaterThan" stopIfTrue="1">
      <formula>0.0000001</formula>
    </cfRule>
  </conditionalFormatting>
  <conditionalFormatting sqref="F21">
    <cfRule type="cellIs" priority="217" dxfId="1" operator="equal" stopIfTrue="1">
      <formula>0</formula>
    </cfRule>
    <cfRule type="cellIs" priority="218" dxfId="514" operator="greaterThan" stopIfTrue="1">
      <formula>0.0000001</formula>
    </cfRule>
  </conditionalFormatting>
  <conditionalFormatting sqref="E23">
    <cfRule type="cellIs" priority="215" dxfId="1" operator="equal" stopIfTrue="1">
      <formula>0</formula>
    </cfRule>
    <cfRule type="cellIs" priority="216" dxfId="513" operator="greaterThan" stopIfTrue="1">
      <formula>0.0000001</formula>
    </cfRule>
  </conditionalFormatting>
  <conditionalFormatting sqref="E23">
    <cfRule type="cellIs" priority="213" dxfId="1" operator="equal" stopIfTrue="1">
      <formula>0</formula>
    </cfRule>
    <cfRule type="cellIs" priority="214" dxfId="513" operator="greaterThan" stopIfTrue="1">
      <formula>0.0000001</formula>
    </cfRule>
  </conditionalFormatting>
  <conditionalFormatting sqref="E23">
    <cfRule type="cellIs" priority="211" dxfId="1" operator="equal" stopIfTrue="1">
      <formula>0</formula>
    </cfRule>
    <cfRule type="cellIs" priority="212" dxfId="514" operator="greaterThan" stopIfTrue="1">
      <formula>0.0000001</formula>
    </cfRule>
  </conditionalFormatting>
  <conditionalFormatting sqref="E23">
    <cfRule type="cellIs" priority="209" dxfId="1" operator="equal" stopIfTrue="1">
      <formula>0</formula>
    </cfRule>
    <cfRule type="cellIs" priority="210" dxfId="514" operator="greaterThan" stopIfTrue="1">
      <formula>0.0000001</formula>
    </cfRule>
  </conditionalFormatting>
  <conditionalFormatting sqref="E23">
    <cfRule type="cellIs" priority="207" dxfId="1" operator="equal" stopIfTrue="1">
      <formula>0</formula>
    </cfRule>
    <cfRule type="cellIs" priority="208" dxfId="513" operator="greaterThan" stopIfTrue="1">
      <formula>0.0000001</formula>
    </cfRule>
  </conditionalFormatting>
  <conditionalFormatting sqref="E23">
    <cfRule type="cellIs" priority="205" dxfId="1" operator="equal" stopIfTrue="1">
      <formula>0</formula>
    </cfRule>
    <cfRule type="cellIs" priority="206" dxfId="514" operator="greaterThan" stopIfTrue="1">
      <formula>0.0000001</formula>
    </cfRule>
  </conditionalFormatting>
  <conditionalFormatting sqref="E23">
    <cfRule type="cellIs" priority="203" dxfId="1" operator="equal" stopIfTrue="1">
      <formula>0</formula>
    </cfRule>
    <cfRule type="cellIs" priority="204" dxfId="514" operator="greaterThan" stopIfTrue="1">
      <formula>0.0000001</formula>
    </cfRule>
  </conditionalFormatting>
  <conditionalFormatting sqref="F23">
    <cfRule type="cellIs" priority="201" dxfId="1" operator="equal" stopIfTrue="1">
      <formula>0</formula>
    </cfRule>
    <cfRule type="cellIs" priority="202" dxfId="513" operator="greaterThan" stopIfTrue="1">
      <formula>0.0000001</formula>
    </cfRule>
  </conditionalFormatting>
  <conditionalFormatting sqref="F23">
    <cfRule type="cellIs" priority="199" dxfId="1" operator="equal" stopIfTrue="1">
      <formula>0</formula>
    </cfRule>
    <cfRule type="cellIs" priority="200" dxfId="513" operator="greaterThan" stopIfTrue="1">
      <formula>0.0000001</formula>
    </cfRule>
  </conditionalFormatting>
  <conditionalFormatting sqref="F23">
    <cfRule type="cellIs" priority="197" dxfId="1" operator="equal" stopIfTrue="1">
      <formula>0</formula>
    </cfRule>
    <cfRule type="cellIs" priority="198" dxfId="514" operator="greaterThan" stopIfTrue="1">
      <formula>0.0000001</formula>
    </cfRule>
  </conditionalFormatting>
  <conditionalFormatting sqref="F23">
    <cfRule type="cellIs" priority="195" dxfId="1" operator="equal" stopIfTrue="1">
      <formula>0</formula>
    </cfRule>
    <cfRule type="cellIs" priority="196" dxfId="514" operator="greaterThan" stopIfTrue="1">
      <formula>0.0000001</formula>
    </cfRule>
  </conditionalFormatting>
  <conditionalFormatting sqref="F23">
    <cfRule type="cellIs" priority="193" dxfId="1" operator="equal" stopIfTrue="1">
      <formula>0</formula>
    </cfRule>
    <cfRule type="cellIs" priority="194" dxfId="513" operator="greaterThan" stopIfTrue="1">
      <formula>0.0000001</formula>
    </cfRule>
  </conditionalFormatting>
  <conditionalFormatting sqref="F23">
    <cfRule type="cellIs" priority="191" dxfId="1" operator="equal" stopIfTrue="1">
      <formula>0</formula>
    </cfRule>
    <cfRule type="cellIs" priority="192" dxfId="514" operator="greaterThan" stopIfTrue="1">
      <formula>0.0000001</formula>
    </cfRule>
  </conditionalFormatting>
  <conditionalFormatting sqref="F23">
    <cfRule type="cellIs" priority="189" dxfId="1" operator="equal" stopIfTrue="1">
      <formula>0</formula>
    </cfRule>
    <cfRule type="cellIs" priority="190" dxfId="514" operator="greaterThan" stopIfTrue="1">
      <formula>0.0000001</formula>
    </cfRule>
  </conditionalFormatting>
  <conditionalFormatting sqref="F23">
    <cfRule type="cellIs" priority="187" dxfId="1" operator="equal" stopIfTrue="1">
      <formula>0</formula>
    </cfRule>
    <cfRule type="cellIs" priority="188" dxfId="513" operator="greaterThan" stopIfTrue="1">
      <formula>0.0000001</formula>
    </cfRule>
  </conditionalFormatting>
  <conditionalFormatting sqref="F23">
    <cfRule type="cellIs" priority="185" dxfId="1" operator="equal" stopIfTrue="1">
      <formula>0</formula>
    </cfRule>
    <cfRule type="cellIs" priority="186" dxfId="513" operator="greaterThan" stopIfTrue="1">
      <formula>0.0000001</formula>
    </cfRule>
  </conditionalFormatting>
  <conditionalFormatting sqref="F23">
    <cfRule type="cellIs" priority="183" dxfId="1" operator="equal" stopIfTrue="1">
      <formula>0</formula>
    </cfRule>
    <cfRule type="cellIs" priority="184" dxfId="514" operator="greaterThan" stopIfTrue="1">
      <formula>0.0000001</formula>
    </cfRule>
  </conditionalFormatting>
  <conditionalFormatting sqref="F23">
    <cfRule type="cellIs" priority="181" dxfId="1" operator="equal" stopIfTrue="1">
      <formula>0</formula>
    </cfRule>
    <cfRule type="cellIs" priority="182" dxfId="514" operator="greaterThan" stopIfTrue="1">
      <formula>0.0000001</formula>
    </cfRule>
  </conditionalFormatting>
  <conditionalFormatting sqref="F23">
    <cfRule type="cellIs" priority="179" dxfId="1" operator="equal" stopIfTrue="1">
      <formula>0</formula>
    </cfRule>
    <cfRule type="cellIs" priority="180" dxfId="513" operator="greaterThan" stopIfTrue="1">
      <formula>0.0000001</formula>
    </cfRule>
  </conditionalFormatting>
  <conditionalFormatting sqref="F23">
    <cfRule type="cellIs" priority="177" dxfId="1" operator="equal" stopIfTrue="1">
      <formula>0</formula>
    </cfRule>
    <cfRule type="cellIs" priority="178" dxfId="514" operator="greaterThan" stopIfTrue="1">
      <formula>0.0000001</formula>
    </cfRule>
  </conditionalFormatting>
  <conditionalFormatting sqref="F23">
    <cfRule type="cellIs" priority="175" dxfId="1" operator="equal" stopIfTrue="1">
      <formula>0</formula>
    </cfRule>
    <cfRule type="cellIs" priority="176" dxfId="514" operator="greaterThan" stopIfTrue="1">
      <formula>0.0000001</formula>
    </cfRule>
  </conditionalFormatting>
  <conditionalFormatting sqref="E25">
    <cfRule type="cellIs" priority="173" dxfId="1" operator="equal" stopIfTrue="1">
      <formula>0</formula>
    </cfRule>
    <cfRule type="cellIs" priority="174" dxfId="513" operator="greaterThan" stopIfTrue="1">
      <formula>0.0000001</formula>
    </cfRule>
  </conditionalFormatting>
  <conditionalFormatting sqref="E25">
    <cfRule type="cellIs" priority="171" dxfId="1" operator="equal" stopIfTrue="1">
      <formula>0</formula>
    </cfRule>
    <cfRule type="cellIs" priority="172" dxfId="513" operator="greaterThan" stopIfTrue="1">
      <formula>0.0000001</formula>
    </cfRule>
  </conditionalFormatting>
  <conditionalFormatting sqref="E25">
    <cfRule type="cellIs" priority="169" dxfId="1" operator="equal" stopIfTrue="1">
      <formula>0</formula>
    </cfRule>
    <cfRule type="cellIs" priority="170" dxfId="514" operator="greaterThan" stopIfTrue="1">
      <formula>0.0000001</formula>
    </cfRule>
  </conditionalFormatting>
  <conditionalFormatting sqref="E25">
    <cfRule type="cellIs" priority="167" dxfId="1" operator="equal" stopIfTrue="1">
      <formula>0</formula>
    </cfRule>
    <cfRule type="cellIs" priority="168" dxfId="514" operator="greaterThan" stopIfTrue="1">
      <formula>0.0000001</formula>
    </cfRule>
  </conditionalFormatting>
  <conditionalFormatting sqref="E25">
    <cfRule type="cellIs" priority="165" dxfId="1" operator="equal" stopIfTrue="1">
      <formula>0</formula>
    </cfRule>
    <cfRule type="cellIs" priority="166" dxfId="513" operator="greaterThan" stopIfTrue="1">
      <formula>0.0000001</formula>
    </cfRule>
  </conditionalFormatting>
  <conditionalFormatting sqref="E25">
    <cfRule type="cellIs" priority="163" dxfId="1" operator="equal" stopIfTrue="1">
      <formula>0</formula>
    </cfRule>
    <cfRule type="cellIs" priority="164" dxfId="514" operator="greaterThan" stopIfTrue="1">
      <formula>0.0000001</formula>
    </cfRule>
  </conditionalFormatting>
  <conditionalFormatting sqref="E25">
    <cfRule type="cellIs" priority="161" dxfId="1" operator="equal" stopIfTrue="1">
      <formula>0</formula>
    </cfRule>
    <cfRule type="cellIs" priority="162" dxfId="514" operator="greaterThan" stopIfTrue="1">
      <formula>0.0000001</formula>
    </cfRule>
  </conditionalFormatting>
  <conditionalFormatting sqref="F25">
    <cfRule type="cellIs" priority="159" dxfId="1" operator="equal" stopIfTrue="1">
      <formula>0</formula>
    </cfRule>
    <cfRule type="cellIs" priority="160" dxfId="513" operator="greaterThan" stopIfTrue="1">
      <formula>0.0000001</formula>
    </cfRule>
  </conditionalFormatting>
  <conditionalFormatting sqref="F25">
    <cfRule type="cellIs" priority="157" dxfId="1" operator="equal" stopIfTrue="1">
      <formula>0</formula>
    </cfRule>
    <cfRule type="cellIs" priority="158" dxfId="513" operator="greaterThan" stopIfTrue="1">
      <formula>0.0000001</formula>
    </cfRule>
  </conditionalFormatting>
  <conditionalFormatting sqref="F25">
    <cfRule type="cellIs" priority="155" dxfId="1" operator="equal" stopIfTrue="1">
      <formula>0</formula>
    </cfRule>
    <cfRule type="cellIs" priority="156" dxfId="514" operator="greaterThan" stopIfTrue="1">
      <formula>0.0000001</formula>
    </cfRule>
  </conditionalFormatting>
  <conditionalFormatting sqref="F25">
    <cfRule type="cellIs" priority="153" dxfId="1" operator="equal" stopIfTrue="1">
      <formula>0</formula>
    </cfRule>
    <cfRule type="cellIs" priority="154" dxfId="514" operator="greaterThan" stopIfTrue="1">
      <formula>0.0000001</formula>
    </cfRule>
  </conditionalFormatting>
  <conditionalFormatting sqref="F25">
    <cfRule type="cellIs" priority="151" dxfId="1" operator="equal" stopIfTrue="1">
      <formula>0</formula>
    </cfRule>
    <cfRule type="cellIs" priority="152" dxfId="513" operator="greaterThan" stopIfTrue="1">
      <formula>0.0000001</formula>
    </cfRule>
  </conditionalFormatting>
  <conditionalFormatting sqref="F25">
    <cfRule type="cellIs" priority="149" dxfId="1" operator="equal" stopIfTrue="1">
      <formula>0</formula>
    </cfRule>
    <cfRule type="cellIs" priority="150" dxfId="514" operator="greaterThan" stopIfTrue="1">
      <formula>0.0000001</formula>
    </cfRule>
  </conditionalFormatting>
  <conditionalFormatting sqref="F25">
    <cfRule type="cellIs" priority="147" dxfId="1" operator="equal" stopIfTrue="1">
      <formula>0</formula>
    </cfRule>
    <cfRule type="cellIs" priority="148" dxfId="514" operator="greaterThan" stopIfTrue="1">
      <formula>0.0000001</formula>
    </cfRule>
  </conditionalFormatting>
  <conditionalFormatting sqref="F25">
    <cfRule type="cellIs" priority="145" dxfId="1" operator="equal" stopIfTrue="1">
      <formula>0</formula>
    </cfRule>
    <cfRule type="cellIs" priority="146" dxfId="513" operator="greaterThan" stopIfTrue="1">
      <formula>0.0000001</formula>
    </cfRule>
  </conditionalFormatting>
  <conditionalFormatting sqref="F25">
    <cfRule type="cellIs" priority="143" dxfId="1" operator="equal" stopIfTrue="1">
      <formula>0</formula>
    </cfRule>
    <cfRule type="cellIs" priority="144" dxfId="513" operator="greaterThan" stopIfTrue="1">
      <formula>0.0000001</formula>
    </cfRule>
  </conditionalFormatting>
  <conditionalFormatting sqref="F25">
    <cfRule type="cellIs" priority="141" dxfId="1" operator="equal" stopIfTrue="1">
      <formula>0</formula>
    </cfRule>
    <cfRule type="cellIs" priority="142" dxfId="514" operator="greaterThan" stopIfTrue="1">
      <formula>0.0000001</formula>
    </cfRule>
  </conditionalFormatting>
  <conditionalFormatting sqref="F25">
    <cfRule type="cellIs" priority="139" dxfId="1" operator="equal" stopIfTrue="1">
      <formula>0</formula>
    </cfRule>
    <cfRule type="cellIs" priority="140" dxfId="514" operator="greaterThan" stopIfTrue="1">
      <formula>0.0000001</formula>
    </cfRule>
  </conditionalFormatting>
  <conditionalFormatting sqref="F25">
    <cfRule type="cellIs" priority="137" dxfId="1" operator="equal" stopIfTrue="1">
      <formula>0</formula>
    </cfRule>
    <cfRule type="cellIs" priority="138" dxfId="513" operator="greaterThan" stopIfTrue="1">
      <formula>0.0000001</formula>
    </cfRule>
  </conditionalFormatting>
  <conditionalFormatting sqref="F25">
    <cfRule type="cellIs" priority="135" dxfId="1" operator="equal" stopIfTrue="1">
      <formula>0</formula>
    </cfRule>
    <cfRule type="cellIs" priority="136" dxfId="514" operator="greaterThan" stopIfTrue="1">
      <formula>0.0000001</formula>
    </cfRule>
  </conditionalFormatting>
  <conditionalFormatting sqref="F25">
    <cfRule type="cellIs" priority="133" dxfId="1" operator="equal" stopIfTrue="1">
      <formula>0</formula>
    </cfRule>
    <cfRule type="cellIs" priority="134" dxfId="514" operator="greaterThan" stopIfTrue="1">
      <formula>0.0000001</formula>
    </cfRule>
  </conditionalFormatting>
  <conditionalFormatting sqref="E27:F27">
    <cfRule type="cellIs" priority="131" dxfId="1" operator="equal" stopIfTrue="1">
      <formula>0</formula>
    </cfRule>
    <cfRule type="cellIs" priority="132" dxfId="512" operator="greaterThan" stopIfTrue="1">
      <formula>0.0000001</formula>
    </cfRule>
  </conditionalFormatting>
  <conditionalFormatting sqref="E27">
    <cfRule type="cellIs" priority="129" dxfId="1" operator="equal" stopIfTrue="1">
      <formula>0</formula>
    </cfRule>
    <cfRule type="cellIs" priority="130" dxfId="513" operator="greaterThan" stopIfTrue="1">
      <formula>0.0000001</formula>
    </cfRule>
  </conditionalFormatting>
  <conditionalFormatting sqref="E27">
    <cfRule type="cellIs" priority="127" dxfId="1" operator="equal" stopIfTrue="1">
      <formula>0</formula>
    </cfRule>
    <cfRule type="cellIs" priority="128" dxfId="513" operator="greaterThan" stopIfTrue="1">
      <formula>0.0000001</formula>
    </cfRule>
  </conditionalFormatting>
  <conditionalFormatting sqref="E27">
    <cfRule type="cellIs" priority="125" dxfId="1" operator="equal" stopIfTrue="1">
      <formula>0</formula>
    </cfRule>
    <cfRule type="cellIs" priority="126" dxfId="514" operator="greaterThan" stopIfTrue="1">
      <formula>0.0000001</formula>
    </cfRule>
  </conditionalFormatting>
  <conditionalFormatting sqref="E27">
    <cfRule type="cellIs" priority="123" dxfId="1" operator="equal" stopIfTrue="1">
      <formula>0</formula>
    </cfRule>
    <cfRule type="cellIs" priority="124" dxfId="514" operator="greaterThan" stopIfTrue="1">
      <formula>0.0000001</formula>
    </cfRule>
  </conditionalFormatting>
  <conditionalFormatting sqref="E27">
    <cfRule type="cellIs" priority="121" dxfId="1" operator="equal" stopIfTrue="1">
      <formula>0</formula>
    </cfRule>
    <cfRule type="cellIs" priority="122" dxfId="513" operator="greaterThan" stopIfTrue="1">
      <formula>0.0000001</formula>
    </cfRule>
  </conditionalFormatting>
  <conditionalFormatting sqref="E27">
    <cfRule type="cellIs" priority="119" dxfId="1" operator="equal" stopIfTrue="1">
      <formula>0</formula>
    </cfRule>
    <cfRule type="cellIs" priority="120" dxfId="514" operator="greaterThan" stopIfTrue="1">
      <formula>0.0000001</formula>
    </cfRule>
  </conditionalFormatting>
  <conditionalFormatting sqref="E27">
    <cfRule type="cellIs" priority="117" dxfId="1" operator="equal" stopIfTrue="1">
      <formula>0</formula>
    </cfRule>
    <cfRule type="cellIs" priority="118" dxfId="514" operator="greaterThan" stopIfTrue="1">
      <formula>0.0000001</formula>
    </cfRule>
  </conditionalFormatting>
  <conditionalFormatting sqref="F27">
    <cfRule type="cellIs" priority="115" dxfId="1" operator="equal" stopIfTrue="1">
      <formula>0</formula>
    </cfRule>
    <cfRule type="cellIs" priority="116" dxfId="513" operator="greaterThan" stopIfTrue="1">
      <formula>0.0000001</formula>
    </cfRule>
  </conditionalFormatting>
  <conditionalFormatting sqref="F27">
    <cfRule type="cellIs" priority="113" dxfId="1" operator="equal" stopIfTrue="1">
      <formula>0</formula>
    </cfRule>
    <cfRule type="cellIs" priority="114" dxfId="513" operator="greaterThan" stopIfTrue="1">
      <formula>0.0000001</formula>
    </cfRule>
  </conditionalFormatting>
  <conditionalFormatting sqref="F27">
    <cfRule type="cellIs" priority="111" dxfId="1" operator="equal" stopIfTrue="1">
      <formula>0</formula>
    </cfRule>
    <cfRule type="cellIs" priority="112" dxfId="514" operator="greaterThan" stopIfTrue="1">
      <formula>0.0000001</formula>
    </cfRule>
  </conditionalFormatting>
  <conditionalFormatting sqref="F27">
    <cfRule type="cellIs" priority="109" dxfId="1" operator="equal" stopIfTrue="1">
      <formula>0</formula>
    </cfRule>
    <cfRule type="cellIs" priority="110" dxfId="514" operator="greaterThan" stopIfTrue="1">
      <formula>0.0000001</formula>
    </cfRule>
  </conditionalFormatting>
  <conditionalFormatting sqref="F27">
    <cfRule type="cellIs" priority="107" dxfId="1" operator="equal" stopIfTrue="1">
      <formula>0</formula>
    </cfRule>
    <cfRule type="cellIs" priority="108" dxfId="513" operator="greaterThan" stopIfTrue="1">
      <formula>0.0000001</formula>
    </cfRule>
  </conditionalFormatting>
  <conditionalFormatting sqref="F27">
    <cfRule type="cellIs" priority="105" dxfId="1" operator="equal" stopIfTrue="1">
      <formula>0</formula>
    </cfRule>
    <cfRule type="cellIs" priority="106" dxfId="514" operator="greaterThan" stopIfTrue="1">
      <formula>0.0000001</formula>
    </cfRule>
  </conditionalFormatting>
  <conditionalFormatting sqref="F27">
    <cfRule type="cellIs" priority="103" dxfId="1" operator="equal" stopIfTrue="1">
      <formula>0</formula>
    </cfRule>
    <cfRule type="cellIs" priority="104" dxfId="514" operator="greaterThan" stopIfTrue="1">
      <formula>0.0000001</formula>
    </cfRule>
  </conditionalFormatting>
  <conditionalFormatting sqref="F27">
    <cfRule type="cellIs" priority="101" dxfId="1" operator="equal" stopIfTrue="1">
      <formula>0</formula>
    </cfRule>
    <cfRule type="cellIs" priority="102" dxfId="513" operator="greaterThan" stopIfTrue="1">
      <formula>0.0000001</formula>
    </cfRule>
  </conditionalFormatting>
  <conditionalFormatting sqref="F27">
    <cfRule type="cellIs" priority="99" dxfId="1" operator="equal" stopIfTrue="1">
      <formula>0</formula>
    </cfRule>
    <cfRule type="cellIs" priority="100" dxfId="513" operator="greaterThan" stopIfTrue="1">
      <formula>0.0000001</formula>
    </cfRule>
  </conditionalFormatting>
  <conditionalFormatting sqref="F27">
    <cfRule type="cellIs" priority="97" dxfId="1" operator="equal" stopIfTrue="1">
      <formula>0</formula>
    </cfRule>
    <cfRule type="cellIs" priority="98" dxfId="514" operator="greaterThan" stopIfTrue="1">
      <formula>0.0000001</formula>
    </cfRule>
  </conditionalFormatting>
  <conditionalFormatting sqref="F27">
    <cfRule type="cellIs" priority="95" dxfId="1" operator="equal" stopIfTrue="1">
      <formula>0</formula>
    </cfRule>
    <cfRule type="cellIs" priority="96" dxfId="514" operator="greaterThan" stopIfTrue="1">
      <formula>0.0000001</formula>
    </cfRule>
  </conditionalFormatting>
  <conditionalFormatting sqref="F27">
    <cfRule type="cellIs" priority="93" dxfId="1" operator="equal" stopIfTrue="1">
      <formula>0</formula>
    </cfRule>
    <cfRule type="cellIs" priority="94" dxfId="513" operator="greaterThan" stopIfTrue="1">
      <formula>0.0000001</formula>
    </cfRule>
  </conditionalFormatting>
  <conditionalFormatting sqref="F27">
    <cfRule type="cellIs" priority="91" dxfId="1" operator="equal" stopIfTrue="1">
      <formula>0</formula>
    </cfRule>
    <cfRule type="cellIs" priority="92" dxfId="514" operator="greaterThan" stopIfTrue="1">
      <formula>0.0000001</formula>
    </cfRule>
  </conditionalFormatting>
  <conditionalFormatting sqref="F27">
    <cfRule type="cellIs" priority="89" dxfId="1" operator="equal" stopIfTrue="1">
      <formula>0</formula>
    </cfRule>
    <cfRule type="cellIs" priority="90" dxfId="514" operator="greaterThan" stopIfTrue="1">
      <formula>0.0000001</formula>
    </cfRule>
  </conditionalFormatting>
  <conditionalFormatting sqref="E29:F29">
    <cfRule type="cellIs" priority="87" dxfId="1" operator="equal" stopIfTrue="1">
      <formula>0</formula>
    </cfRule>
    <cfRule type="cellIs" priority="88" dxfId="512" operator="greaterThan" stopIfTrue="1">
      <formula>0.0000001</formula>
    </cfRule>
  </conditionalFormatting>
  <conditionalFormatting sqref="E29">
    <cfRule type="cellIs" priority="85" dxfId="1" operator="equal" stopIfTrue="1">
      <formula>0</formula>
    </cfRule>
    <cfRule type="cellIs" priority="86" dxfId="513" operator="greaterThan" stopIfTrue="1">
      <formula>0.0000001</formula>
    </cfRule>
  </conditionalFormatting>
  <conditionalFormatting sqref="E29">
    <cfRule type="cellIs" priority="83" dxfId="1" operator="equal" stopIfTrue="1">
      <formula>0</formula>
    </cfRule>
    <cfRule type="cellIs" priority="84" dxfId="513" operator="greaterThan" stopIfTrue="1">
      <formula>0.0000001</formula>
    </cfRule>
  </conditionalFormatting>
  <conditionalFormatting sqref="E29">
    <cfRule type="cellIs" priority="81" dxfId="1" operator="equal" stopIfTrue="1">
      <formula>0</formula>
    </cfRule>
    <cfRule type="cellIs" priority="82" dxfId="514" operator="greaterThan" stopIfTrue="1">
      <formula>0.0000001</formula>
    </cfRule>
  </conditionalFormatting>
  <conditionalFormatting sqref="E29">
    <cfRule type="cellIs" priority="79" dxfId="1" operator="equal" stopIfTrue="1">
      <formula>0</formula>
    </cfRule>
    <cfRule type="cellIs" priority="80" dxfId="514" operator="greaterThan" stopIfTrue="1">
      <formula>0.0000001</formula>
    </cfRule>
  </conditionalFormatting>
  <conditionalFormatting sqref="E29">
    <cfRule type="cellIs" priority="77" dxfId="1" operator="equal" stopIfTrue="1">
      <formula>0</formula>
    </cfRule>
    <cfRule type="cellIs" priority="78" dxfId="513" operator="greaterThan" stopIfTrue="1">
      <formula>0.0000001</formula>
    </cfRule>
  </conditionalFormatting>
  <conditionalFormatting sqref="E29">
    <cfRule type="cellIs" priority="75" dxfId="1" operator="equal" stopIfTrue="1">
      <formula>0</formula>
    </cfRule>
    <cfRule type="cellIs" priority="76" dxfId="514" operator="greaterThan" stopIfTrue="1">
      <formula>0.0000001</formula>
    </cfRule>
  </conditionalFormatting>
  <conditionalFormatting sqref="E29">
    <cfRule type="cellIs" priority="73" dxfId="1" operator="equal" stopIfTrue="1">
      <formula>0</formula>
    </cfRule>
    <cfRule type="cellIs" priority="74" dxfId="514" operator="greaterThan" stopIfTrue="1">
      <formula>0.0000001</formula>
    </cfRule>
  </conditionalFormatting>
  <conditionalFormatting sqref="F29">
    <cfRule type="cellIs" priority="71" dxfId="1" operator="equal" stopIfTrue="1">
      <formula>0</formula>
    </cfRule>
    <cfRule type="cellIs" priority="72" dxfId="513" operator="greaterThan" stopIfTrue="1">
      <formula>0.0000001</formula>
    </cfRule>
  </conditionalFormatting>
  <conditionalFormatting sqref="F29">
    <cfRule type="cellIs" priority="69" dxfId="1" operator="equal" stopIfTrue="1">
      <formula>0</formula>
    </cfRule>
    <cfRule type="cellIs" priority="70" dxfId="513" operator="greaterThan" stopIfTrue="1">
      <formula>0.0000001</formula>
    </cfRule>
  </conditionalFormatting>
  <conditionalFormatting sqref="F29">
    <cfRule type="cellIs" priority="67" dxfId="1" operator="equal" stopIfTrue="1">
      <formula>0</formula>
    </cfRule>
    <cfRule type="cellIs" priority="68" dxfId="514" operator="greaterThan" stopIfTrue="1">
      <formula>0.0000001</formula>
    </cfRule>
  </conditionalFormatting>
  <conditionalFormatting sqref="F29">
    <cfRule type="cellIs" priority="65" dxfId="1" operator="equal" stopIfTrue="1">
      <formula>0</formula>
    </cfRule>
    <cfRule type="cellIs" priority="66" dxfId="514" operator="greaterThan" stopIfTrue="1">
      <formula>0.0000001</formula>
    </cfRule>
  </conditionalFormatting>
  <conditionalFormatting sqref="F29">
    <cfRule type="cellIs" priority="63" dxfId="1" operator="equal" stopIfTrue="1">
      <formula>0</formula>
    </cfRule>
    <cfRule type="cellIs" priority="64" dxfId="513" operator="greaterThan" stopIfTrue="1">
      <formula>0.0000001</formula>
    </cfRule>
  </conditionalFormatting>
  <conditionalFormatting sqref="F29">
    <cfRule type="cellIs" priority="61" dxfId="1" operator="equal" stopIfTrue="1">
      <formula>0</formula>
    </cfRule>
    <cfRule type="cellIs" priority="62" dxfId="514" operator="greaterThan" stopIfTrue="1">
      <formula>0.0000001</formula>
    </cfRule>
  </conditionalFormatting>
  <conditionalFormatting sqref="F29">
    <cfRule type="cellIs" priority="59" dxfId="1" operator="equal" stopIfTrue="1">
      <formula>0</formula>
    </cfRule>
    <cfRule type="cellIs" priority="60" dxfId="514" operator="greaterThan" stopIfTrue="1">
      <formula>0.0000001</formula>
    </cfRule>
  </conditionalFormatting>
  <conditionalFormatting sqref="F29">
    <cfRule type="cellIs" priority="57" dxfId="1" operator="equal" stopIfTrue="1">
      <formula>0</formula>
    </cfRule>
    <cfRule type="cellIs" priority="58" dxfId="513" operator="greaterThan" stopIfTrue="1">
      <formula>0.0000001</formula>
    </cfRule>
  </conditionalFormatting>
  <conditionalFormatting sqref="F29">
    <cfRule type="cellIs" priority="55" dxfId="1" operator="equal" stopIfTrue="1">
      <formula>0</formula>
    </cfRule>
    <cfRule type="cellIs" priority="56" dxfId="513" operator="greaterThan" stopIfTrue="1">
      <formula>0.0000001</formula>
    </cfRule>
  </conditionalFormatting>
  <conditionalFormatting sqref="F29">
    <cfRule type="cellIs" priority="53" dxfId="1" operator="equal" stopIfTrue="1">
      <formula>0</formula>
    </cfRule>
    <cfRule type="cellIs" priority="54" dxfId="514" operator="greaterThan" stopIfTrue="1">
      <formula>0.0000001</formula>
    </cfRule>
  </conditionalFormatting>
  <conditionalFormatting sqref="F29">
    <cfRule type="cellIs" priority="51" dxfId="1" operator="equal" stopIfTrue="1">
      <formula>0</formula>
    </cfRule>
    <cfRule type="cellIs" priority="52" dxfId="514" operator="greaterThan" stopIfTrue="1">
      <formula>0.0000001</formula>
    </cfRule>
  </conditionalFormatting>
  <conditionalFormatting sqref="F29">
    <cfRule type="cellIs" priority="49" dxfId="1" operator="equal" stopIfTrue="1">
      <formula>0</formula>
    </cfRule>
    <cfRule type="cellIs" priority="50" dxfId="513" operator="greaterThan" stopIfTrue="1">
      <formula>0.0000001</formula>
    </cfRule>
  </conditionalFormatting>
  <conditionalFormatting sqref="F29">
    <cfRule type="cellIs" priority="47" dxfId="1" operator="equal" stopIfTrue="1">
      <formula>0</formula>
    </cfRule>
    <cfRule type="cellIs" priority="48" dxfId="514" operator="greaterThan" stopIfTrue="1">
      <formula>0.0000001</formula>
    </cfRule>
  </conditionalFormatting>
  <conditionalFormatting sqref="F29">
    <cfRule type="cellIs" priority="45" dxfId="1" operator="equal" stopIfTrue="1">
      <formula>0</formula>
    </cfRule>
    <cfRule type="cellIs" priority="46" dxfId="514" operator="greaterThan" stopIfTrue="1">
      <formula>0.0000001</formula>
    </cfRule>
  </conditionalFormatting>
  <conditionalFormatting sqref="E31:F31">
    <cfRule type="cellIs" priority="43" dxfId="1" operator="equal" stopIfTrue="1">
      <formula>0</formula>
    </cfRule>
    <cfRule type="cellIs" priority="44" dxfId="512" operator="greaterThan" stopIfTrue="1">
      <formula>0.0000001</formula>
    </cfRule>
  </conditionalFormatting>
  <conditionalFormatting sqref="E31">
    <cfRule type="cellIs" priority="41" dxfId="1" operator="equal" stopIfTrue="1">
      <formula>0</formula>
    </cfRule>
    <cfRule type="cellIs" priority="42" dxfId="513" operator="greaterThan" stopIfTrue="1">
      <formula>0.0000001</formula>
    </cfRule>
  </conditionalFormatting>
  <conditionalFormatting sqref="E31">
    <cfRule type="cellIs" priority="39" dxfId="1" operator="equal" stopIfTrue="1">
      <formula>0</formula>
    </cfRule>
    <cfRule type="cellIs" priority="40" dxfId="513" operator="greaterThan" stopIfTrue="1">
      <formula>0.0000001</formula>
    </cfRule>
  </conditionalFormatting>
  <conditionalFormatting sqref="E31">
    <cfRule type="cellIs" priority="37" dxfId="1" operator="equal" stopIfTrue="1">
      <formula>0</formula>
    </cfRule>
    <cfRule type="cellIs" priority="38" dxfId="514" operator="greaterThan" stopIfTrue="1">
      <formula>0.0000001</formula>
    </cfRule>
  </conditionalFormatting>
  <conditionalFormatting sqref="E31">
    <cfRule type="cellIs" priority="35" dxfId="1" operator="equal" stopIfTrue="1">
      <formula>0</formula>
    </cfRule>
    <cfRule type="cellIs" priority="36" dxfId="514" operator="greaterThan" stopIfTrue="1">
      <formula>0.0000001</formula>
    </cfRule>
  </conditionalFormatting>
  <conditionalFormatting sqref="E31">
    <cfRule type="cellIs" priority="33" dxfId="1" operator="equal" stopIfTrue="1">
      <formula>0</formula>
    </cfRule>
    <cfRule type="cellIs" priority="34" dxfId="513" operator="greaterThan" stopIfTrue="1">
      <formula>0.0000001</formula>
    </cfRule>
  </conditionalFormatting>
  <conditionalFormatting sqref="E31">
    <cfRule type="cellIs" priority="31" dxfId="1" operator="equal" stopIfTrue="1">
      <formula>0</formula>
    </cfRule>
    <cfRule type="cellIs" priority="32" dxfId="514" operator="greaterThan" stopIfTrue="1">
      <formula>0.0000001</formula>
    </cfRule>
  </conditionalFormatting>
  <conditionalFormatting sqref="E31">
    <cfRule type="cellIs" priority="29" dxfId="1" operator="equal" stopIfTrue="1">
      <formula>0</formula>
    </cfRule>
    <cfRule type="cellIs" priority="30" dxfId="514" operator="greaterThan" stopIfTrue="1">
      <formula>0.0000001</formula>
    </cfRule>
  </conditionalFormatting>
  <conditionalFormatting sqref="F31">
    <cfRule type="cellIs" priority="27" dxfId="1" operator="equal" stopIfTrue="1">
      <formula>0</formula>
    </cfRule>
    <cfRule type="cellIs" priority="28" dxfId="513" operator="greaterThan" stopIfTrue="1">
      <formula>0.0000001</formula>
    </cfRule>
  </conditionalFormatting>
  <conditionalFormatting sqref="F31">
    <cfRule type="cellIs" priority="25" dxfId="1" operator="equal" stopIfTrue="1">
      <formula>0</formula>
    </cfRule>
    <cfRule type="cellIs" priority="26" dxfId="513" operator="greaterThan" stopIfTrue="1">
      <formula>0.0000001</formula>
    </cfRule>
  </conditionalFormatting>
  <conditionalFormatting sqref="F31">
    <cfRule type="cellIs" priority="23" dxfId="1" operator="equal" stopIfTrue="1">
      <formula>0</formula>
    </cfRule>
    <cfRule type="cellIs" priority="24" dxfId="514" operator="greaterThan" stopIfTrue="1">
      <formula>0.0000001</formula>
    </cfRule>
  </conditionalFormatting>
  <conditionalFormatting sqref="F31">
    <cfRule type="cellIs" priority="21" dxfId="1" operator="equal" stopIfTrue="1">
      <formula>0</formula>
    </cfRule>
    <cfRule type="cellIs" priority="22" dxfId="514" operator="greaterThan" stopIfTrue="1">
      <formula>0.0000001</formula>
    </cfRule>
  </conditionalFormatting>
  <conditionalFormatting sqref="F31">
    <cfRule type="cellIs" priority="19" dxfId="1" operator="equal" stopIfTrue="1">
      <formula>0</formula>
    </cfRule>
    <cfRule type="cellIs" priority="20" dxfId="513" operator="greaterThan" stopIfTrue="1">
      <formula>0.0000001</formula>
    </cfRule>
  </conditionalFormatting>
  <conditionalFormatting sqref="F31">
    <cfRule type="cellIs" priority="17" dxfId="1" operator="equal" stopIfTrue="1">
      <formula>0</formula>
    </cfRule>
    <cfRule type="cellIs" priority="18" dxfId="514" operator="greaterThan" stopIfTrue="1">
      <formula>0.0000001</formula>
    </cfRule>
  </conditionalFormatting>
  <conditionalFormatting sqref="F31">
    <cfRule type="cellIs" priority="15" dxfId="1" operator="equal" stopIfTrue="1">
      <formula>0</formula>
    </cfRule>
    <cfRule type="cellIs" priority="16" dxfId="514" operator="greaterThan" stopIfTrue="1">
      <formula>0.0000001</formula>
    </cfRule>
  </conditionalFormatting>
  <conditionalFormatting sqref="F31">
    <cfRule type="cellIs" priority="13" dxfId="1" operator="equal" stopIfTrue="1">
      <formula>0</formula>
    </cfRule>
    <cfRule type="cellIs" priority="14" dxfId="513" operator="greaterThan" stopIfTrue="1">
      <formula>0.0000001</formula>
    </cfRule>
  </conditionalFormatting>
  <conditionalFormatting sqref="F31">
    <cfRule type="cellIs" priority="11" dxfId="1" operator="equal" stopIfTrue="1">
      <formula>0</formula>
    </cfRule>
    <cfRule type="cellIs" priority="12" dxfId="513" operator="greaterThan" stopIfTrue="1">
      <formula>0.0000001</formula>
    </cfRule>
  </conditionalFormatting>
  <conditionalFormatting sqref="F31">
    <cfRule type="cellIs" priority="9" dxfId="1" operator="equal" stopIfTrue="1">
      <formula>0</formula>
    </cfRule>
    <cfRule type="cellIs" priority="10" dxfId="514" operator="greaterThan" stopIfTrue="1">
      <formula>0.0000001</formula>
    </cfRule>
  </conditionalFormatting>
  <conditionalFormatting sqref="F31">
    <cfRule type="cellIs" priority="7" dxfId="1" operator="equal" stopIfTrue="1">
      <formula>0</formula>
    </cfRule>
    <cfRule type="cellIs" priority="8" dxfId="514" operator="greaterThan" stopIfTrue="1">
      <formula>0.0000001</formula>
    </cfRule>
  </conditionalFormatting>
  <conditionalFormatting sqref="F31">
    <cfRule type="cellIs" priority="5" dxfId="1" operator="equal" stopIfTrue="1">
      <formula>0</formula>
    </cfRule>
    <cfRule type="cellIs" priority="6" dxfId="513" operator="greaterThan" stopIfTrue="1">
      <formula>0.0000001</formula>
    </cfRule>
  </conditionalFormatting>
  <conditionalFormatting sqref="F31">
    <cfRule type="cellIs" priority="3" dxfId="1" operator="equal" stopIfTrue="1">
      <formula>0</formula>
    </cfRule>
    <cfRule type="cellIs" priority="4" dxfId="514" operator="greaterThan" stopIfTrue="1">
      <formula>0.0000001</formula>
    </cfRule>
  </conditionalFormatting>
  <conditionalFormatting sqref="F31">
    <cfRule type="cellIs" priority="1" dxfId="1" operator="equal" stopIfTrue="1">
      <formula>0</formula>
    </cfRule>
    <cfRule type="cellIs" priority="2" dxfId="514" operator="greaterThan" stopIfTrue="1">
      <formula>0.0000001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fitToWidth="2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view="pageBreakPreview" zoomScale="90" zoomScaleSheetLayoutView="90" zoomScalePageLayoutView="0" workbookViewId="0" topLeftCell="A1">
      <selection activeCell="E16" sqref="E16"/>
    </sheetView>
  </sheetViews>
  <sheetFormatPr defaultColWidth="9.140625" defaultRowHeight="12.75"/>
  <cols>
    <col min="1" max="1" width="14.00390625" style="55" customWidth="1"/>
    <col min="2" max="2" width="79.28125" style="24" customWidth="1"/>
    <col min="3" max="3" width="25.8515625" style="91" customWidth="1"/>
    <col min="4" max="4" width="21.7109375" style="94" customWidth="1"/>
    <col min="5" max="16384" width="9.140625" style="83" customWidth="1"/>
  </cols>
  <sheetData>
    <row r="1" spans="1:4" ht="30.75" customHeight="1">
      <c r="A1" s="27"/>
      <c r="B1" s="23"/>
      <c r="C1" s="23"/>
      <c r="D1" s="23"/>
    </row>
    <row r="2" spans="1:4" ht="12.75">
      <c r="A2" s="27"/>
      <c r="B2" s="25"/>
      <c r="C2" s="25"/>
      <c r="D2" s="25"/>
    </row>
    <row r="3" spans="1:4" ht="9.75" customHeight="1">
      <c r="A3" s="27"/>
      <c r="B3" s="25"/>
      <c r="C3" s="25"/>
      <c r="D3" s="25"/>
    </row>
    <row r="4" spans="1:4" ht="18">
      <c r="A4" s="27"/>
      <c r="B4" s="26"/>
      <c r="C4" s="26"/>
      <c r="D4" s="26"/>
    </row>
    <row r="5" spans="1:4" ht="25.5" customHeight="1" thickBot="1">
      <c r="A5" s="27"/>
      <c r="B5" s="28"/>
      <c r="C5" s="84"/>
      <c r="D5" s="84"/>
    </row>
    <row r="6" spans="1:4" s="85" customFormat="1" ht="16.5" customHeight="1">
      <c r="A6" s="97" t="s">
        <v>0</v>
      </c>
      <c r="B6" s="98" t="str">
        <f>Orçamento!D6</f>
        <v>Adequação Acessibilidade - Escolas Municipais - Etapa I</v>
      </c>
      <c r="C6" s="99"/>
      <c r="D6" s="100"/>
    </row>
    <row r="7" spans="1:4" s="85" customFormat="1" ht="7.5" customHeight="1">
      <c r="A7" s="101"/>
      <c r="B7" s="61"/>
      <c r="C7" s="102"/>
      <c r="D7" s="103"/>
    </row>
    <row r="8" spans="1:4" s="85" customFormat="1" ht="18" customHeight="1">
      <c r="A8" s="279" t="s">
        <v>80</v>
      </c>
      <c r="B8" s="275"/>
      <c r="C8" s="104"/>
      <c r="D8" s="105"/>
    </row>
    <row r="9" spans="1:4" s="85" customFormat="1" ht="7.5" customHeight="1">
      <c r="A9" s="101"/>
      <c r="B9" s="61"/>
      <c r="C9" s="106"/>
      <c r="D9" s="107"/>
    </row>
    <row r="10" spans="1:4" s="85" customFormat="1" ht="18" customHeight="1">
      <c r="A10" s="101" t="s">
        <v>2</v>
      </c>
      <c r="B10" s="108" t="str">
        <f>Orçamento!D10</f>
        <v>Município de Itapevi - ITAPEVI/SP</v>
      </c>
      <c r="C10" s="104" t="str">
        <f>Orçamento!F10</f>
        <v>Investimento:</v>
      </c>
      <c r="D10" s="109">
        <f>Orçamento!H10</f>
        <v>0</v>
      </c>
    </row>
    <row r="11" spans="1:4" s="85" customFormat="1" ht="7.5" customHeight="1">
      <c r="A11" s="101"/>
      <c r="B11" s="61"/>
      <c r="C11" s="106"/>
      <c r="D11" s="107"/>
    </row>
    <row r="12" spans="1:4" s="85" customFormat="1" ht="18" customHeight="1">
      <c r="A12" s="101" t="s">
        <v>4</v>
      </c>
      <c r="B12" s="110" t="str">
        <f>Orçamento!D12</f>
        <v>FDE</v>
      </c>
      <c r="C12" s="104"/>
      <c r="D12" s="22"/>
    </row>
    <row r="13" spans="1:4" ht="7.5" customHeight="1" thickBot="1">
      <c r="A13" s="111"/>
      <c r="B13" s="112"/>
      <c r="C13" s="112"/>
      <c r="D13" s="113"/>
    </row>
    <row r="14" spans="1:4" ht="18" customHeight="1" thickBot="1">
      <c r="A14" s="277"/>
      <c r="B14" s="277"/>
      <c r="C14" s="277"/>
      <c r="D14" s="277"/>
    </row>
    <row r="15" spans="1:4" s="86" customFormat="1" ht="39.75" customHeight="1">
      <c r="A15" s="114" t="s">
        <v>5</v>
      </c>
      <c r="B15" s="115" t="s">
        <v>7</v>
      </c>
      <c r="C15" s="6" t="s">
        <v>58</v>
      </c>
      <c r="D15" s="116" t="s">
        <v>10</v>
      </c>
    </row>
    <row r="16" spans="1:4" s="87" customFormat="1" ht="28.5" customHeight="1">
      <c r="A16" s="117">
        <f>Orçamento!A15</f>
        <v>1</v>
      </c>
      <c r="B16" s="118" t="str">
        <f>Orçamento!D15</f>
        <v>CEMEB GOV. ANDRÉ FRANCO MONTORO</v>
      </c>
      <c r="C16" s="2">
        <f>VLOOKUP(B16,Orçamento!$D$15:$I$52,2,FALSE)</f>
        <v>0</v>
      </c>
      <c r="D16" s="3" t="e">
        <f>VLOOKUP(B16,Orçamento!$D$15:$I62,6,FALSE)</f>
        <v>#DIV/0!</v>
      </c>
    </row>
    <row r="17" spans="1:4" s="87" customFormat="1" ht="28.5" customHeight="1">
      <c r="A17" s="117">
        <f>Orçamento!A20</f>
        <v>2</v>
      </c>
      <c r="B17" s="118" t="str">
        <f>Orçamento!D20</f>
        <v>CEMEB MARIO TOMAZ</v>
      </c>
      <c r="C17" s="2">
        <f>VLOOKUP(B17,Orçamento!$D$15:$I$52,2,FALSE)</f>
        <v>0</v>
      </c>
      <c r="D17" s="3" t="e">
        <f>VLOOKUP(B17,Orçamento!$D$15:$I62,6,FALSE)</f>
        <v>#DIV/0!</v>
      </c>
    </row>
    <row r="18" spans="1:4" s="87" customFormat="1" ht="28.5" customHeight="1">
      <c r="A18" s="117">
        <f>Orçamento!A23</f>
        <v>3</v>
      </c>
      <c r="B18" s="118" t="str">
        <f>Orçamento!D23</f>
        <v>CEMEB VER. UBIRATAN CHALUPPE</v>
      </c>
      <c r="C18" s="2">
        <f>VLOOKUP(B18,Orçamento!$D$15:$I$52,2,FALSE)</f>
        <v>0</v>
      </c>
      <c r="D18" s="3" t="e">
        <f>VLOOKUP(B18,Orçamento!$D$15:$I62,6,FALSE)</f>
        <v>#DIV/0!</v>
      </c>
    </row>
    <row r="19" spans="1:4" s="87" customFormat="1" ht="28.5" customHeight="1">
      <c r="A19" s="117">
        <f>Orçamento!A28</f>
        <v>4</v>
      </c>
      <c r="B19" s="118" t="str">
        <f>Orçamento!D28</f>
        <v>CEMEB MARIA ZIBINA DE CARVALHO</v>
      </c>
      <c r="C19" s="2">
        <f>VLOOKUP(B19,Orçamento!$D$15:$I$52,2,FALSE)</f>
        <v>0</v>
      </c>
      <c r="D19" s="3" t="e">
        <f>VLOOKUP(B19,Orçamento!$D$15:$I62,6,FALSE)</f>
        <v>#DIV/0!</v>
      </c>
    </row>
    <row r="20" spans="1:4" s="87" customFormat="1" ht="28.5" customHeight="1">
      <c r="A20" s="117">
        <f>Orçamento!A33</f>
        <v>5</v>
      </c>
      <c r="B20" s="118" t="str">
        <f>Orçamento!D33</f>
        <v>CEMEB MAGALI TREVIZAN</v>
      </c>
      <c r="C20" s="2">
        <f>VLOOKUP(B20,Orçamento!$D$15:$I$52,2,FALSE)</f>
        <v>0</v>
      </c>
      <c r="D20" s="3" t="e">
        <f>VLOOKUP(B20,Orçamento!$D$15:$I62,6,FALSE)</f>
        <v>#DIV/0!</v>
      </c>
    </row>
    <row r="21" spans="1:4" s="87" customFormat="1" ht="28.5" customHeight="1">
      <c r="A21" s="117">
        <f>Orçamento!A37</f>
        <v>6</v>
      </c>
      <c r="B21" s="118" t="str">
        <f>Orçamento!D37</f>
        <v>CEMEB FLORIZA NUNES DE CAMARGO</v>
      </c>
      <c r="C21" s="2">
        <f>VLOOKUP(B21,Orçamento!$D$15:$I$52,2,FALSE)</f>
        <v>0</v>
      </c>
      <c r="D21" s="3" t="e">
        <f>VLOOKUP(B21,Orçamento!$D$15:$I62,6,FALSE)</f>
        <v>#DIV/0!</v>
      </c>
    </row>
    <row r="22" spans="1:4" s="87" customFormat="1" ht="28.5" customHeight="1">
      <c r="A22" s="117">
        <f>Orçamento!A42</f>
        <v>7</v>
      </c>
      <c r="B22" s="118" t="str">
        <f>Orçamento!D42</f>
        <v>CEMEB BEMVINDO MOREIRA NERY</v>
      </c>
      <c r="C22" s="2">
        <f>VLOOKUP(B22,Orçamento!$D$15:$I$52,2,FALSE)</f>
        <v>0</v>
      </c>
      <c r="D22" s="3" t="e">
        <f>VLOOKUP(B22,Orçamento!$D$15:$I62,6,FALSE)</f>
        <v>#DIV/0!</v>
      </c>
    </row>
    <row r="23" spans="1:4" s="87" customFormat="1" ht="28.5" customHeight="1">
      <c r="A23" s="117">
        <f>Orçamento!A47</f>
        <v>8</v>
      </c>
      <c r="B23" s="118" t="str">
        <f>Orçamento!D47</f>
        <v>CEMEB JORNALISTA JOÃO VALÉRIO</v>
      </c>
      <c r="C23" s="2">
        <f>VLOOKUP(B23,Orçamento!$D$15:$I$52,2,FALSE)</f>
        <v>0</v>
      </c>
      <c r="D23" s="3" t="e">
        <f>VLOOKUP(B23,Orçamento!$D$15:$I62,6,FALSE)</f>
        <v>#DIV/0!</v>
      </c>
    </row>
    <row r="24" spans="1:4" ht="27" customHeight="1" thickBot="1">
      <c r="A24" s="278" t="s">
        <v>55</v>
      </c>
      <c r="B24" s="278"/>
      <c r="C24" s="4">
        <f>SUM(C16:C23)</f>
        <v>0</v>
      </c>
      <c r="D24" s="5" t="e">
        <f>SUM(D16:D23)</f>
        <v>#DIV/0!</v>
      </c>
    </row>
    <row r="25" spans="1:4" ht="12.75" customHeight="1">
      <c r="A25" s="46"/>
      <c r="B25" s="46"/>
      <c r="C25" s="88"/>
      <c r="D25" s="89"/>
    </row>
    <row r="26" spans="1:4" ht="12.75" customHeight="1">
      <c r="A26" s="46"/>
      <c r="B26" s="46"/>
      <c r="C26" s="90"/>
      <c r="D26" s="89"/>
    </row>
    <row r="27" spans="1:4" ht="12.75" customHeight="1">
      <c r="A27" s="46"/>
      <c r="B27" s="46"/>
      <c r="D27" s="89"/>
    </row>
    <row r="28" spans="1:4" ht="15" customHeight="1">
      <c r="A28" s="27"/>
      <c r="B28" s="27"/>
      <c r="D28" s="90"/>
    </row>
    <row r="29" spans="1:4" ht="12.75" customHeight="1">
      <c r="A29" s="46"/>
      <c r="B29" s="92"/>
      <c r="C29" s="88"/>
      <c r="D29" s="89"/>
    </row>
    <row r="30" spans="1:4" ht="12.75" customHeight="1">
      <c r="A30" s="46"/>
      <c r="B30" s="46"/>
      <c r="C30" s="88"/>
      <c r="D30" s="89"/>
    </row>
    <row r="31" spans="1:4" ht="12.75" customHeight="1">
      <c r="A31" s="46"/>
      <c r="B31" s="92"/>
      <c r="C31" s="88"/>
      <c r="D31" s="89"/>
    </row>
    <row r="32" spans="1:4" ht="12.75" customHeight="1">
      <c r="A32" s="46"/>
      <c r="B32" s="46"/>
      <c r="C32" s="83"/>
      <c r="D32" s="83"/>
    </row>
    <row r="33" spans="2:4" ht="15" customHeight="1">
      <c r="B33" s="93"/>
      <c r="C33" s="83"/>
      <c r="D33" s="83"/>
    </row>
    <row r="34" spans="2:4" ht="12.75" customHeight="1">
      <c r="B34" s="51"/>
      <c r="C34" s="83"/>
      <c r="D34" s="83"/>
    </row>
    <row r="35" spans="2:4" ht="12.75" customHeight="1">
      <c r="B35" s="51"/>
      <c r="C35" s="83"/>
      <c r="D35" s="83"/>
    </row>
    <row r="36" spans="2:4" ht="12.75" customHeight="1">
      <c r="B36" s="55"/>
      <c r="C36" s="83"/>
      <c r="D36" s="83"/>
    </row>
    <row r="40" spans="1:3" ht="14.25" customHeight="1">
      <c r="A40" s="83"/>
      <c r="B40" s="46"/>
      <c r="C40" s="47"/>
    </row>
    <row r="41" spans="1:3" ht="15.75">
      <c r="A41" s="83"/>
      <c r="B41" s="93"/>
      <c r="C41" s="31"/>
    </row>
    <row r="42" spans="1:3" ht="14.25">
      <c r="A42" s="83"/>
      <c r="B42" s="95"/>
      <c r="C42" s="96"/>
    </row>
    <row r="43" spans="2:3" ht="14.25">
      <c r="B43" s="95"/>
      <c r="C43" s="96"/>
    </row>
    <row r="44" spans="2:3" ht="14.25">
      <c r="B44" s="95"/>
      <c r="C44" s="96"/>
    </row>
  </sheetData>
  <sheetProtection password="CC53" sheet="1" formatCells="0" formatColumns="0" formatRows="0" selectLockedCells="1"/>
  <autoFilter ref="A15:D24"/>
  <mergeCells count="3">
    <mergeCell ref="A14:D14"/>
    <mergeCell ref="A24:B24"/>
    <mergeCell ref="A8:B8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Erica Sotto</cp:lastModifiedBy>
  <cp:lastPrinted>2019-08-22T13:13:58Z</cp:lastPrinted>
  <dcterms:created xsi:type="dcterms:W3CDTF">2017-01-12T18:28:45Z</dcterms:created>
  <dcterms:modified xsi:type="dcterms:W3CDTF">2019-08-23T14:39:14Z</dcterms:modified>
  <cp:category/>
  <cp:version/>
  <cp:contentType/>
  <cp:contentStatus/>
</cp:coreProperties>
</file>